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 yWindow="150" windowWidth="24285" windowHeight="12165"/>
  </bookViews>
  <sheets>
    <sheet name="Лист1" sheetId="1" r:id="rId1"/>
    <sheet name="ЗЕЛЕНАЯ" sheetId="2" state="hidden" r:id="rId2"/>
    <sheet name="ИСП 2022 ПО АДМ" sheetId="3" state="hidden" r:id="rId3"/>
  </sheets>
  <externalReferences>
    <externalReference r:id="rId4"/>
  </externalReferences>
  <definedNames>
    <definedName name="_xlnm._FilterDatabase" localSheetId="1" hidden="1">ЗЕЛЕНАЯ!$A$6:$AB$6</definedName>
    <definedName name="_xlnm._FilterDatabase" localSheetId="2" hidden="1">'ИСП 2022 ПО АДМ'!$A$5:$K$629</definedName>
    <definedName name="_xlnm._FilterDatabase" localSheetId="0" hidden="1">Лист1!$A$4:$I$35</definedName>
    <definedName name="Z_077C20E4_2273_4581_8C21_26CBD3A858DA_.wvu.FilterData" localSheetId="1" hidden="1">ЗЕЛЕНАЯ!$A$6:$AB$6</definedName>
    <definedName name="Z_077C20E4_2273_4581_8C21_26CBD3A858DA_.wvu.FilterData" localSheetId="2" hidden="1">'ИСП 2022 ПО АДМ'!$A$5:$K$629</definedName>
    <definedName name="Z_077C20E4_2273_4581_8C21_26CBD3A858DA_.wvu.FilterData" localSheetId="0" hidden="1">Лист1!$A$4:$I$35</definedName>
    <definedName name="Z_077C20E4_2273_4581_8C21_26CBD3A858DA_.wvu.PrintTitles" localSheetId="1" hidden="1">ЗЕЛЕНАЯ!$6:$6</definedName>
    <definedName name="Z_077C20E4_2273_4581_8C21_26CBD3A858DA_.wvu.PrintTitles" localSheetId="2" hidden="1">'ИСП 2022 ПО АДМ'!$5:$5</definedName>
    <definedName name="Z_077C20E4_2273_4581_8C21_26CBD3A858DA_.wvu.Rows" localSheetId="1" hidden="1">ЗЕЛЕНАЯ!$9:$51,ЗЕЛЕНАЯ!$111:$111,ЗЕЛЕНАЯ!$134:$407</definedName>
    <definedName name="Z_077C20E4_2273_4581_8C21_26CBD3A858DA_.wvu.Rows" localSheetId="2" hidden="1">'ИСП 2022 ПО АДМ'!$85:$93,'ИСП 2022 ПО АДМ'!$96:$100,'ИСП 2022 ПО АДМ'!$102:$102,'ИСП 2022 ПО АДМ'!$104:$104,'ИСП 2022 ПО АДМ'!$106:$107,'ИСП 2022 ПО АДМ'!$109:$109</definedName>
    <definedName name="Z_1371E870_2C36_4141_95D3_680E3707BB40_.wvu.FilterData" localSheetId="2" hidden="1">'ИСП 2022 ПО АДМ'!$A$5:$K$629</definedName>
    <definedName name="Z_1371E870_2C36_4141_95D3_680E3707BB40_.wvu.PrintTitles" localSheetId="1" hidden="1">ЗЕЛЕНАЯ!$6:$6</definedName>
    <definedName name="Z_1371E870_2C36_4141_95D3_680E3707BB40_.wvu.PrintTitles" localSheetId="2" hidden="1">'ИСП 2022 ПО АДМ'!$5:$5</definedName>
    <definedName name="Z_1371E870_2C36_4141_95D3_680E3707BB40_.wvu.Rows" localSheetId="1" hidden="1">ЗЕЛЕНАЯ!$9:$51,ЗЕЛЕНАЯ!$111:$111,ЗЕЛЕНАЯ!$134:$407</definedName>
    <definedName name="Z_1371E870_2C36_4141_95D3_680E3707BB40_.wvu.Rows" localSheetId="2" hidden="1">'ИСП 2022 ПО АДМ'!$85:$93,'ИСП 2022 ПО АДМ'!$96:$100,'ИСП 2022 ПО АДМ'!$102:$102,'ИСП 2022 ПО АДМ'!$104:$104,'ИСП 2022 ПО АДМ'!$106:$107,'ИСП 2022 ПО АДМ'!$109:$109</definedName>
    <definedName name="Z_2532D631_7D9E_48CC_8D56_8370FE9704FD_.wvu.FilterData" localSheetId="1" hidden="1">ЗЕЛЕНАЯ!$A$6:$AB$6</definedName>
    <definedName name="Z_2532D631_7D9E_48CC_8D56_8370FE9704FD_.wvu.FilterData" localSheetId="2" hidden="1">'ИСП 2022 ПО АДМ'!$A$5:$K$629</definedName>
    <definedName name="Z_2532D631_7D9E_48CC_8D56_8370FE9704FD_.wvu.PrintTitles" localSheetId="1" hidden="1">ЗЕЛЕНАЯ!$6:$6</definedName>
    <definedName name="Z_2532D631_7D9E_48CC_8D56_8370FE9704FD_.wvu.PrintTitles" localSheetId="2" hidden="1">'ИСП 2022 ПО АДМ'!$5:$5</definedName>
    <definedName name="Z_2532D631_7D9E_48CC_8D56_8370FE9704FD_.wvu.Rows" localSheetId="1" hidden="1">ЗЕЛЕНАЯ!$9:$51,ЗЕЛЕНАЯ!$111:$111,ЗЕЛЕНАЯ!$134:$407</definedName>
    <definedName name="Z_2532D631_7D9E_48CC_8D56_8370FE9704FD_.wvu.Rows" localSheetId="2" hidden="1">'ИСП 2022 ПО АДМ'!$85:$93,'ИСП 2022 ПО АДМ'!$96:$100,'ИСП 2022 ПО АДМ'!$102:$102,'ИСП 2022 ПО АДМ'!$104:$104,'ИСП 2022 ПО АДМ'!$106:$107,'ИСП 2022 ПО АДМ'!$109:$109</definedName>
    <definedName name="Z_6B299DB2_CD77_45E6_B31D_94B40E8FBE92_.wvu.FilterData" localSheetId="2" hidden="1">'ИСП 2022 ПО АДМ'!$A$5:$K$629</definedName>
    <definedName name="Z_6B299DB2_CD77_45E6_B31D_94B40E8FBE92_.wvu.PrintTitles" localSheetId="1" hidden="1">ЗЕЛЕНАЯ!$6:$6</definedName>
    <definedName name="Z_6B299DB2_CD77_45E6_B31D_94B40E8FBE92_.wvu.PrintTitles" localSheetId="2" hidden="1">'ИСП 2022 ПО АДМ'!$5:$5</definedName>
    <definedName name="Z_6B299DB2_CD77_45E6_B31D_94B40E8FBE92_.wvu.Rows" localSheetId="1" hidden="1">ЗЕЛЕНАЯ!$9:$51,ЗЕЛЕНАЯ!$111:$111,ЗЕЛЕНАЯ!$134:$407</definedName>
    <definedName name="Z_6B299DB2_CD77_45E6_B31D_94B40E8FBE92_.wvu.Rows" localSheetId="2" hidden="1">'ИСП 2022 ПО АДМ'!$85:$93,'ИСП 2022 ПО АДМ'!$96:$100,'ИСП 2022 ПО АДМ'!$102:$102,'ИСП 2022 ПО АДМ'!$104:$104,'ИСП 2022 ПО АДМ'!$106:$107,'ИСП 2022 ПО АДМ'!$109:$109</definedName>
    <definedName name="_xlnm.Print_Titles" localSheetId="1">ЗЕЛЕНАЯ!$6:$6</definedName>
    <definedName name="_xlnm.Print_Titles" localSheetId="2">'ИСП 2022 ПО АДМ'!$5:$5</definedName>
  </definedNames>
  <calcPr calcId="145621"/>
  <customWorkbookViews>
    <customWorkbookView name="Фролкина - Личное представление" guid="{077C20E4-2273-4581-8C21-26CBD3A858DA}" mergeInterval="0" personalView="1" maximized="1" windowWidth="1916" windowHeight="761" activeSheetId="1"/>
    <customWorkbookView name="Глаголева Л.В. - Личное представление" guid="{6B299DB2-CD77-45E6-B31D-94B40E8FBE92}" mergeInterval="0" personalView="1" xWindow="14" yWindow="10" windowWidth="1875" windowHeight="1014" activeSheetId="1"/>
    <customWorkbookView name="Ионова В.В. - Личное представление" guid="{1371E870-2C36-4141-95D3-680E3707BB40}" mergeInterval="0" personalView="1" maximized="1" xWindow="-8" yWindow="-8" windowWidth="1936" windowHeight="1056" activeSheetId="1"/>
    <customWorkbookView name="Граушкина П.С. - Личное представление" guid="{2532D631-7D9E-48CC-8D56-8370FE9704FD}" mergeInterval="0" personalView="1" maximized="1" windowWidth="1916" windowHeight="821" activeSheetId="1"/>
  </customWorkbookViews>
</workbook>
</file>

<file path=xl/calcChain.xml><?xml version="1.0" encoding="utf-8"?>
<calcChain xmlns="http://schemas.openxmlformats.org/spreadsheetml/2006/main">
  <c r="V142" i="2" l="1"/>
  <c r="V147" i="2"/>
  <c r="V150" i="2"/>
  <c r="V160" i="2"/>
  <c r="V161" i="2"/>
  <c r="V163" i="2"/>
  <c r="V164" i="2"/>
  <c r="V169" i="2"/>
  <c r="V175" i="2"/>
  <c r="V176" i="2"/>
  <c r="V178" i="2"/>
  <c r="V181" i="2"/>
  <c r="V182" i="2"/>
  <c r="V185" i="2"/>
  <c r="V188" i="2"/>
  <c r="V189" i="2"/>
  <c r="V191" i="2"/>
  <c r="V192" i="2"/>
  <c r="V195" i="2"/>
  <c r="V209" i="2"/>
  <c r="V215" i="2"/>
  <c r="V218" i="2"/>
  <c r="V221" i="2"/>
  <c r="V228" i="2"/>
  <c r="V229" i="2"/>
  <c r="V230" i="2"/>
  <c r="V236" i="2"/>
  <c r="V240" i="2"/>
  <c r="V242" i="2"/>
  <c r="V249" i="2"/>
  <c r="V261" i="2"/>
  <c r="V266" i="2"/>
  <c r="V267" i="2"/>
  <c r="V268" i="2"/>
  <c r="V276" i="2"/>
  <c r="V277" i="2"/>
  <c r="V282" i="2"/>
  <c r="V283" i="2"/>
  <c r="V284" i="2"/>
  <c r="V287" i="2"/>
  <c r="V289" i="2"/>
  <c r="V293" i="2"/>
  <c r="V301" i="2"/>
  <c r="V304" i="2"/>
  <c r="V306" i="2"/>
  <c r="V308" i="2"/>
  <c r="V312" i="2"/>
  <c r="V313" i="2"/>
  <c r="V314" i="2"/>
  <c r="V316" i="2"/>
  <c r="V319" i="2"/>
  <c r="V321" i="2"/>
  <c r="V322" i="2"/>
  <c r="V325" i="2"/>
  <c r="V326" i="2"/>
  <c r="V331" i="2"/>
  <c r="V332" i="2"/>
  <c r="V334" i="2"/>
  <c r="V337" i="2"/>
  <c r="V338" i="2"/>
  <c r="V339" i="2"/>
  <c r="V340" i="2"/>
  <c r="V341" i="2"/>
  <c r="V342" i="2"/>
  <c r="V343" i="2"/>
  <c r="V344" i="2"/>
  <c r="V345" i="2"/>
  <c r="V346" i="2"/>
  <c r="V347" i="2"/>
  <c r="V348" i="2"/>
  <c r="V349" i="2"/>
  <c r="V350" i="2"/>
  <c r="V351"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9" i="2"/>
  <c r="K625" i="3" l="1"/>
  <c r="K624" i="3"/>
  <c r="K623" i="3"/>
  <c r="K622" i="3"/>
  <c r="K621" i="3"/>
  <c r="K620" i="3"/>
  <c r="K619" i="3"/>
  <c r="K618" i="3"/>
  <c r="K617" i="3"/>
  <c r="K616" i="3"/>
  <c r="K615" i="3"/>
  <c r="K614" i="3"/>
  <c r="K613" i="3"/>
  <c r="K612" i="3"/>
  <c r="K611" i="3"/>
  <c r="K610" i="3"/>
  <c r="K609" i="3"/>
  <c r="K608" i="3"/>
  <c r="K607" i="3"/>
  <c r="K606" i="3"/>
  <c r="K605" i="3"/>
  <c r="K604" i="3"/>
  <c r="K603" i="3"/>
  <c r="K602" i="3"/>
  <c r="K601" i="3"/>
  <c r="K600" i="3"/>
  <c r="K599" i="3"/>
  <c r="K598" i="3"/>
  <c r="K597" i="3"/>
  <c r="K596" i="3"/>
  <c r="K595" i="3"/>
  <c r="K594" i="3"/>
  <c r="K593" i="3"/>
  <c r="K592" i="3"/>
  <c r="K591" i="3"/>
  <c r="K590" i="3"/>
  <c r="K589" i="3"/>
  <c r="K588" i="3"/>
  <c r="K587" i="3"/>
  <c r="K586" i="3"/>
  <c r="K585" i="3"/>
  <c r="K584" i="3"/>
  <c r="K583" i="3"/>
  <c r="K582" i="3"/>
  <c r="K581" i="3"/>
  <c r="K580" i="3"/>
  <c r="K579" i="3"/>
  <c r="K578" i="3"/>
  <c r="K577" i="3"/>
  <c r="K576" i="3"/>
  <c r="K575" i="3"/>
  <c r="K574" i="3"/>
  <c r="K573" i="3"/>
  <c r="K572" i="3"/>
  <c r="K571" i="3"/>
  <c r="K570" i="3"/>
  <c r="K569" i="3"/>
  <c r="K568" i="3"/>
  <c r="K567" i="3"/>
  <c r="K566" i="3"/>
  <c r="K565" i="3"/>
  <c r="K564" i="3"/>
  <c r="K563" i="3"/>
  <c r="K562" i="3"/>
  <c r="K561" i="3"/>
  <c r="K560" i="3"/>
  <c r="K559" i="3"/>
  <c r="K558" i="3"/>
  <c r="K557" i="3"/>
  <c r="K556" i="3"/>
  <c r="K555" i="3"/>
  <c r="K554" i="3"/>
  <c r="K553" i="3"/>
  <c r="K552" i="3"/>
  <c r="K551" i="3"/>
  <c r="K550" i="3"/>
  <c r="K549" i="3"/>
  <c r="K548" i="3"/>
  <c r="K547" i="3"/>
  <c r="K546" i="3"/>
  <c r="K545" i="3"/>
  <c r="K544" i="3"/>
  <c r="K543" i="3"/>
  <c r="K542" i="3"/>
  <c r="K541" i="3"/>
  <c r="K540" i="3"/>
  <c r="K539" i="3"/>
  <c r="K538" i="3"/>
  <c r="K537" i="3"/>
  <c r="K536" i="3"/>
  <c r="K535" i="3"/>
  <c r="K534" i="3"/>
  <c r="K533" i="3"/>
  <c r="K532" i="3"/>
  <c r="K531" i="3"/>
  <c r="K530" i="3"/>
  <c r="K529" i="3"/>
  <c r="K528" i="3"/>
  <c r="K527" i="3"/>
  <c r="K526" i="3"/>
  <c r="K525" i="3"/>
  <c r="K524" i="3"/>
  <c r="K523" i="3"/>
  <c r="K522" i="3"/>
  <c r="K521" i="3"/>
  <c r="K520" i="3"/>
  <c r="K519" i="3"/>
  <c r="K518" i="3"/>
  <c r="K517" i="3"/>
  <c r="K516" i="3"/>
  <c r="K515" i="3"/>
  <c r="K514" i="3"/>
  <c r="K513" i="3"/>
  <c r="K512" i="3"/>
  <c r="K511" i="3"/>
  <c r="K510" i="3"/>
  <c r="K509" i="3"/>
  <c r="K508" i="3"/>
  <c r="K507" i="3"/>
  <c r="K506" i="3"/>
  <c r="K505" i="3"/>
  <c r="K504" i="3"/>
  <c r="K503" i="3"/>
  <c r="K502" i="3"/>
  <c r="K501" i="3"/>
  <c r="K500" i="3"/>
  <c r="K499" i="3"/>
  <c r="K498" i="3"/>
  <c r="K497" i="3"/>
  <c r="K496" i="3"/>
  <c r="K495" i="3"/>
  <c r="K494" i="3"/>
  <c r="K493" i="3"/>
  <c r="K492" i="3"/>
  <c r="K491" i="3"/>
  <c r="K490" i="3"/>
  <c r="K489" i="3"/>
  <c r="K488" i="3"/>
  <c r="K487" i="3"/>
  <c r="K486" i="3"/>
  <c r="K485" i="3"/>
  <c r="K484" i="3"/>
  <c r="K483" i="3"/>
  <c r="K482" i="3"/>
  <c r="K481" i="3"/>
  <c r="K480" i="3"/>
  <c r="K479" i="3"/>
  <c r="K478" i="3"/>
  <c r="K477" i="3"/>
  <c r="K476" i="3"/>
  <c r="K475" i="3"/>
  <c r="K474" i="3"/>
  <c r="K473" i="3"/>
  <c r="K472" i="3"/>
  <c r="K471" i="3"/>
  <c r="K470" i="3"/>
  <c r="K469" i="3"/>
  <c r="K468" i="3"/>
  <c r="K467" i="3"/>
  <c r="K466" i="3"/>
  <c r="K465" i="3"/>
  <c r="K464" i="3"/>
  <c r="K463" i="3"/>
  <c r="K462" i="3"/>
  <c r="K461" i="3"/>
  <c r="K460" i="3"/>
  <c r="K459" i="3"/>
  <c r="K458" i="3"/>
  <c r="K457" i="3"/>
  <c r="K456" i="3"/>
  <c r="K455" i="3"/>
  <c r="K454" i="3"/>
  <c r="K453" i="3"/>
  <c r="K452" i="3"/>
  <c r="K451" i="3"/>
  <c r="K450" i="3"/>
  <c r="K449" i="3"/>
  <c r="K448" i="3"/>
  <c r="K447" i="3"/>
  <c r="K446" i="3"/>
  <c r="K445" i="3"/>
  <c r="K444" i="3"/>
  <c r="K443" i="3"/>
  <c r="K442" i="3"/>
  <c r="K441" i="3"/>
  <c r="K440" i="3"/>
  <c r="K439" i="3"/>
  <c r="K438" i="3"/>
  <c r="K437" i="3"/>
  <c r="K436" i="3"/>
  <c r="K435" i="3"/>
  <c r="K434" i="3"/>
  <c r="K433" i="3"/>
  <c r="K432" i="3"/>
  <c r="K431" i="3"/>
  <c r="K430" i="3"/>
  <c r="K429" i="3"/>
  <c r="K428" i="3"/>
  <c r="K427" i="3"/>
  <c r="K426" i="3"/>
  <c r="K425" i="3"/>
  <c r="K424" i="3"/>
  <c r="K423" i="3"/>
  <c r="K422" i="3"/>
  <c r="K421" i="3"/>
  <c r="K420" i="3"/>
  <c r="K419" i="3"/>
  <c r="K418" i="3"/>
  <c r="K417" i="3"/>
  <c r="K416" i="3"/>
  <c r="K415" i="3"/>
  <c r="K414" i="3"/>
  <c r="K413" i="3"/>
  <c r="K412" i="3"/>
  <c r="K411" i="3"/>
  <c r="K410" i="3"/>
  <c r="K409" i="3"/>
  <c r="K408" i="3"/>
  <c r="K407" i="3"/>
  <c r="K406" i="3"/>
  <c r="K405" i="3"/>
  <c r="K404" i="3"/>
  <c r="K403" i="3"/>
  <c r="K402" i="3"/>
  <c r="K401" i="3"/>
  <c r="K400" i="3"/>
  <c r="K399" i="3"/>
  <c r="K398" i="3"/>
  <c r="K397" i="3"/>
  <c r="K396" i="3"/>
  <c r="K395" i="3"/>
  <c r="K394" i="3"/>
  <c r="K393" i="3"/>
  <c r="K392" i="3"/>
  <c r="K391" i="3"/>
  <c r="K390" i="3"/>
  <c r="K389" i="3"/>
  <c r="K388" i="3"/>
  <c r="K387" i="3"/>
  <c r="K386" i="3"/>
  <c r="K385" i="3"/>
  <c r="K384" i="3"/>
  <c r="K383" i="3"/>
  <c r="K382" i="3"/>
  <c r="K381" i="3"/>
  <c r="K380" i="3"/>
  <c r="K379" i="3"/>
  <c r="K378" i="3"/>
  <c r="K377" i="3"/>
  <c r="K376" i="3"/>
  <c r="K375" i="3"/>
  <c r="K374" i="3"/>
  <c r="K373" i="3"/>
  <c r="K372" i="3"/>
  <c r="K371" i="3"/>
  <c r="K370" i="3"/>
  <c r="K369" i="3"/>
  <c r="K368" i="3"/>
  <c r="K367" i="3"/>
  <c r="K366" i="3"/>
  <c r="K365" i="3"/>
  <c r="K364" i="3"/>
  <c r="K363" i="3"/>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89" i="3"/>
  <c r="M188" i="3"/>
  <c r="K188" i="3"/>
  <c r="K187" i="3"/>
  <c r="K186" i="3"/>
  <c r="K185" i="3"/>
  <c r="K184" i="3"/>
  <c r="K183" i="3"/>
  <c r="K182" i="3"/>
  <c r="K181" i="3"/>
  <c r="K180" i="3"/>
  <c r="K179" i="3"/>
  <c r="K178" i="3"/>
  <c r="K177" i="3"/>
  <c r="K176" i="3"/>
  <c r="K175" i="3"/>
  <c r="K174" i="3"/>
  <c r="K173" i="3"/>
  <c r="K172" i="3"/>
  <c r="K171" i="3"/>
  <c r="K170" i="3"/>
  <c r="K169" i="3"/>
  <c r="K168" i="3"/>
  <c r="K167" i="3"/>
  <c r="K166" i="3"/>
  <c r="K165" i="3"/>
  <c r="K164" i="3"/>
  <c r="N163" i="3"/>
  <c r="M163" i="3"/>
  <c r="K163" i="3"/>
  <c r="K162" i="3"/>
  <c r="K161" i="3"/>
  <c r="K160" i="3"/>
  <c r="K159" i="3"/>
  <c r="K158" i="3"/>
  <c r="K157" i="3"/>
  <c r="K156" i="3"/>
  <c r="K155" i="3"/>
  <c r="K154" i="3"/>
  <c r="K153" i="3"/>
  <c r="K152" i="3"/>
  <c r="K151" i="3"/>
  <c r="K150" i="3"/>
  <c r="K149" i="3"/>
  <c r="K148" i="3"/>
  <c r="K147" i="3"/>
  <c r="K146" i="3"/>
  <c r="K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K119" i="3"/>
  <c r="K118" i="3"/>
  <c r="K117" i="3"/>
  <c r="K116"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O163" i="3" l="1"/>
  <c r="U409" i="2"/>
  <c r="U407" i="2"/>
  <c r="U405" i="2"/>
  <c r="U403" i="2"/>
  <c r="U402" i="2"/>
  <c r="U401" i="2"/>
  <c r="U400" i="2"/>
  <c r="U399" i="2"/>
  <c r="U398" i="2"/>
  <c r="U396" i="2"/>
  <c r="U392" i="2"/>
  <c r="U391" i="2"/>
  <c r="U389" i="2"/>
  <c r="U388" i="2"/>
  <c r="U387" i="2"/>
  <c r="U386" i="2"/>
  <c r="U385" i="2"/>
  <c r="U384" i="2"/>
  <c r="U383" i="2"/>
  <c r="U382" i="2"/>
  <c r="U377" i="2"/>
  <c r="U376" i="2"/>
  <c r="U375" i="2"/>
  <c r="U374" i="2"/>
  <c r="U371" i="2"/>
  <c r="U370" i="2"/>
  <c r="U369" i="2"/>
  <c r="U367" i="2"/>
  <c r="U366" i="2"/>
  <c r="U365" i="2"/>
  <c r="U362" i="2"/>
  <c r="U361" i="2"/>
  <c r="U360" i="2"/>
  <c r="U358" i="2"/>
  <c r="U357" i="2"/>
  <c r="U356" i="2"/>
  <c r="U355" i="2"/>
  <c r="U353" i="2"/>
  <c r="T352" i="2"/>
  <c r="U351" i="2"/>
  <c r="U350" i="2"/>
  <c r="U349" i="2"/>
  <c r="U348" i="2"/>
  <c r="U347" i="2"/>
  <c r="U346" i="2"/>
  <c r="U345" i="2"/>
  <c r="U344" i="2"/>
  <c r="U343" i="2"/>
  <c r="U341" i="2"/>
  <c r="U339" i="2"/>
  <c r="U338" i="2"/>
  <c r="U337" i="2"/>
  <c r="T336" i="2"/>
  <c r="V336" i="2" s="1"/>
  <c r="U334" i="2"/>
  <c r="T333" i="2"/>
  <c r="U332" i="2"/>
  <c r="U331" i="2"/>
  <c r="T330" i="2"/>
  <c r="V330" i="2" s="1"/>
  <c r="U329" i="2"/>
  <c r="G329" i="2"/>
  <c r="V329" i="2" s="1"/>
  <c r="F329" i="2"/>
  <c r="U328" i="2"/>
  <c r="G328" i="2"/>
  <c r="V328" i="2" s="1"/>
  <c r="T327" i="2"/>
  <c r="U327" i="2" s="1"/>
  <c r="G327" i="2"/>
  <c r="F327" i="2"/>
  <c r="U326" i="2"/>
  <c r="U325" i="2"/>
  <c r="U324" i="2"/>
  <c r="G324" i="2"/>
  <c r="V324" i="2" s="1"/>
  <c r="U323" i="2"/>
  <c r="G323" i="2"/>
  <c r="V323" i="2" s="1"/>
  <c r="U321" i="2"/>
  <c r="U320" i="2"/>
  <c r="G320" i="2"/>
  <c r="V320" i="2" s="1"/>
  <c r="U318" i="2"/>
  <c r="G318" i="2"/>
  <c r="V318" i="2" s="1"/>
  <c r="F318" i="2"/>
  <c r="U317" i="2"/>
  <c r="G317" i="2"/>
  <c r="V317" i="2" s="1"/>
  <c r="F317" i="2"/>
  <c r="U316" i="2"/>
  <c r="F316" i="2"/>
  <c r="U315" i="2"/>
  <c r="G315" i="2"/>
  <c r="V315" i="2" s="1"/>
  <c r="F315" i="2"/>
  <c r="U314" i="2"/>
  <c r="U311" i="2"/>
  <c r="G311" i="2"/>
  <c r="V311" i="2" s="1"/>
  <c r="F311" i="2"/>
  <c r="U310" i="2"/>
  <c r="G310" i="2"/>
  <c r="V310" i="2" s="1"/>
  <c r="U309" i="2"/>
  <c r="G309" i="2"/>
  <c r="V309" i="2" s="1"/>
  <c r="F309" i="2"/>
  <c r="U307" i="2"/>
  <c r="G307" i="2"/>
  <c r="V307" i="2" s="1"/>
  <c r="U306" i="2"/>
  <c r="U305" i="2"/>
  <c r="G305" i="2"/>
  <c r="V305" i="2" s="1"/>
  <c r="F305" i="2"/>
  <c r="U304" i="2"/>
  <c r="U303" i="2"/>
  <c r="G303" i="2"/>
  <c r="V303" i="2" s="1"/>
  <c r="F303" i="2"/>
  <c r="U302" i="2"/>
  <c r="G302" i="2"/>
  <c r="V302" i="2" s="1"/>
  <c r="F302" i="2"/>
  <c r="U300" i="2"/>
  <c r="G300" i="2"/>
  <c r="V300" i="2" s="1"/>
  <c r="F300" i="2"/>
  <c r="U299" i="2"/>
  <c r="G299" i="2"/>
  <c r="V299" i="2" s="1"/>
  <c r="F299" i="2"/>
  <c r="U298" i="2"/>
  <c r="G298" i="2"/>
  <c r="V298" i="2" s="1"/>
  <c r="F298" i="2"/>
  <c r="U297" i="2"/>
  <c r="G297" i="2"/>
  <c r="V297" i="2" s="1"/>
  <c r="F297" i="2"/>
  <c r="T296" i="2"/>
  <c r="U296" i="2" s="1"/>
  <c r="G296" i="2"/>
  <c r="F296" i="2"/>
  <c r="U295" i="2"/>
  <c r="G295" i="2"/>
  <c r="V295" i="2" s="1"/>
  <c r="F295" i="2"/>
  <c r="U294" i="2"/>
  <c r="G294" i="2"/>
  <c r="V294" i="2" s="1"/>
  <c r="F294" i="2"/>
  <c r="U292" i="2"/>
  <c r="G292" i="2"/>
  <c r="V292" i="2" s="1"/>
  <c r="F292" i="2"/>
  <c r="U291" i="2"/>
  <c r="G291" i="2"/>
  <c r="V291" i="2" s="1"/>
  <c r="F291" i="2"/>
  <c r="U290" i="2"/>
  <c r="G290" i="2"/>
  <c r="V290" i="2" s="1"/>
  <c r="F290" i="2"/>
  <c r="U289" i="2"/>
  <c r="F289" i="2"/>
  <c r="U288" i="2"/>
  <c r="G288" i="2"/>
  <c r="V288" i="2" s="1"/>
  <c r="F288" i="2"/>
  <c r="U286" i="2"/>
  <c r="G286" i="2"/>
  <c r="V286" i="2" s="1"/>
  <c r="U285" i="2"/>
  <c r="G285" i="2"/>
  <c r="V285" i="2" s="1"/>
  <c r="F285" i="2"/>
  <c r="U281" i="2"/>
  <c r="G281" i="2"/>
  <c r="V281" i="2" s="1"/>
  <c r="F281" i="2"/>
  <c r="U280" i="2"/>
  <c r="G280" i="2"/>
  <c r="V280" i="2" s="1"/>
  <c r="F280" i="2"/>
  <c r="U279" i="2"/>
  <c r="G279" i="2"/>
  <c r="V279" i="2" s="1"/>
  <c r="F279" i="2"/>
  <c r="U278" i="2"/>
  <c r="G278" i="2"/>
  <c r="V278" i="2" s="1"/>
  <c r="F278" i="2"/>
  <c r="U276" i="2"/>
  <c r="U275" i="2"/>
  <c r="G275" i="2"/>
  <c r="V275" i="2" s="1"/>
  <c r="F275" i="2"/>
  <c r="U274" i="2"/>
  <c r="G274" i="2"/>
  <c r="V274" i="2" s="1"/>
  <c r="F274" i="2"/>
  <c r="U273" i="2"/>
  <c r="G273" i="2"/>
  <c r="V273" i="2" s="1"/>
  <c r="F273" i="2"/>
  <c r="U272" i="2"/>
  <c r="G272" i="2"/>
  <c r="V272" i="2" s="1"/>
  <c r="F272" i="2"/>
  <c r="U271" i="2"/>
  <c r="G271" i="2"/>
  <c r="V271" i="2" s="1"/>
  <c r="F271" i="2"/>
  <c r="T270" i="2"/>
  <c r="U270" i="2" s="1"/>
  <c r="G270" i="2"/>
  <c r="F270" i="2"/>
  <c r="U269" i="2"/>
  <c r="G269" i="2"/>
  <c r="V269" i="2" s="1"/>
  <c r="F269" i="2"/>
  <c r="U265" i="2"/>
  <c r="G265" i="2"/>
  <c r="V265" i="2" s="1"/>
  <c r="F265" i="2"/>
  <c r="U264" i="2"/>
  <c r="G264" i="2"/>
  <c r="V264" i="2" s="1"/>
  <c r="F264" i="2"/>
  <c r="U263" i="2"/>
  <c r="G263" i="2"/>
  <c r="V263" i="2" s="1"/>
  <c r="F263" i="2"/>
  <c r="U262" i="2"/>
  <c r="G262" i="2"/>
  <c r="V262" i="2" s="1"/>
  <c r="U261" i="2"/>
  <c r="U260" i="2"/>
  <c r="G260" i="2"/>
  <c r="V260" i="2" s="1"/>
  <c r="U259" i="2"/>
  <c r="G259" i="2"/>
  <c r="V259" i="2" s="1"/>
  <c r="U258" i="2"/>
  <c r="G258" i="2"/>
  <c r="V258" i="2" s="1"/>
  <c r="F258" i="2"/>
  <c r="U257" i="2"/>
  <c r="G257" i="2"/>
  <c r="V257" i="2" s="1"/>
  <c r="F257" i="2"/>
  <c r="U256" i="2"/>
  <c r="G256" i="2"/>
  <c r="V256" i="2" s="1"/>
  <c r="F256" i="2"/>
  <c r="U255" i="2"/>
  <c r="G255" i="2"/>
  <c r="V255" i="2" s="1"/>
  <c r="F255" i="2"/>
  <c r="U254" i="2"/>
  <c r="G254" i="2"/>
  <c r="V254" i="2" s="1"/>
  <c r="F254" i="2"/>
  <c r="U253" i="2"/>
  <c r="G253" i="2"/>
  <c r="V253" i="2" s="1"/>
  <c r="F253" i="2"/>
  <c r="U252" i="2"/>
  <c r="G252" i="2"/>
  <c r="V252" i="2" s="1"/>
  <c r="F252" i="2"/>
  <c r="U251" i="2"/>
  <c r="G251" i="2"/>
  <c r="V251" i="2" s="1"/>
  <c r="F251" i="2"/>
  <c r="U250" i="2"/>
  <c r="G250" i="2"/>
  <c r="V250" i="2" s="1"/>
  <c r="F250" i="2"/>
  <c r="U248" i="2"/>
  <c r="G248" i="2"/>
  <c r="V248" i="2" s="1"/>
  <c r="F248" i="2"/>
  <c r="U247" i="2"/>
  <c r="G247" i="2"/>
  <c r="V247" i="2" s="1"/>
  <c r="F247" i="2"/>
  <c r="U246" i="2"/>
  <c r="G246" i="2"/>
  <c r="V246" i="2" s="1"/>
  <c r="F246" i="2"/>
  <c r="U245" i="2"/>
  <c r="G245" i="2"/>
  <c r="V245" i="2" s="1"/>
  <c r="F245" i="2"/>
  <c r="U244" i="2"/>
  <c r="G244" i="2"/>
  <c r="V244" i="2" s="1"/>
  <c r="F244" i="2"/>
  <c r="U243" i="2"/>
  <c r="G243" i="2"/>
  <c r="V243" i="2" s="1"/>
  <c r="F243" i="2"/>
  <c r="U241" i="2"/>
  <c r="G241" i="2"/>
  <c r="V241" i="2" s="1"/>
  <c r="F241" i="2"/>
  <c r="U239" i="2"/>
  <c r="G239" i="2"/>
  <c r="V239" i="2" s="1"/>
  <c r="F239" i="2"/>
  <c r="U238" i="2"/>
  <c r="G238" i="2"/>
  <c r="V238" i="2" s="1"/>
  <c r="F238" i="2"/>
  <c r="U237" i="2"/>
  <c r="G237" i="2"/>
  <c r="V237" i="2" s="1"/>
  <c r="F237" i="2"/>
  <c r="U235" i="2"/>
  <c r="G235" i="2"/>
  <c r="V235" i="2" s="1"/>
  <c r="F235" i="2"/>
  <c r="U234" i="2"/>
  <c r="G234" i="2"/>
  <c r="V234" i="2" s="1"/>
  <c r="F234" i="2"/>
  <c r="U233" i="2"/>
  <c r="G233" i="2"/>
  <c r="V233" i="2" s="1"/>
  <c r="U232" i="2"/>
  <c r="G232" i="2"/>
  <c r="V232" i="2" s="1"/>
  <c r="F232" i="2"/>
  <c r="U231" i="2"/>
  <c r="G231" i="2"/>
  <c r="V231" i="2" s="1"/>
  <c r="F231" i="2"/>
  <c r="U230" i="2"/>
  <c r="U229" i="2"/>
  <c r="U228" i="2"/>
  <c r="U227" i="2"/>
  <c r="G227" i="2"/>
  <c r="V227" i="2" s="1"/>
  <c r="U226" i="2"/>
  <c r="G226" i="2"/>
  <c r="V226" i="2" s="1"/>
  <c r="F226" i="2"/>
  <c r="U225" i="2"/>
  <c r="G225" i="2"/>
  <c r="V225" i="2" s="1"/>
  <c r="F225" i="2"/>
  <c r="U224" i="2"/>
  <c r="G224" i="2"/>
  <c r="V224" i="2" s="1"/>
  <c r="F224" i="2"/>
  <c r="U223" i="2"/>
  <c r="G223" i="2"/>
  <c r="V223" i="2" s="1"/>
  <c r="F223" i="2"/>
  <c r="U222" i="2"/>
  <c r="G222" i="2"/>
  <c r="V222" i="2" s="1"/>
  <c r="F222" i="2"/>
  <c r="U220" i="2"/>
  <c r="G220" i="2"/>
  <c r="V220" i="2" s="1"/>
  <c r="F220" i="2"/>
  <c r="U219" i="2"/>
  <c r="G219" i="2"/>
  <c r="V219" i="2" s="1"/>
  <c r="F219" i="2"/>
  <c r="U218" i="2"/>
  <c r="U217" i="2"/>
  <c r="G217" i="2"/>
  <c r="V217" i="2" s="1"/>
  <c r="F217" i="2"/>
  <c r="U216" i="2"/>
  <c r="G216" i="2"/>
  <c r="V216" i="2" s="1"/>
  <c r="F216" i="2"/>
  <c r="U214" i="2"/>
  <c r="G214" i="2"/>
  <c r="V214" i="2" s="1"/>
  <c r="F214" i="2"/>
  <c r="U213" i="2"/>
  <c r="G213" i="2"/>
  <c r="V213" i="2" s="1"/>
  <c r="F213" i="2"/>
  <c r="U212" i="2"/>
  <c r="G212" i="2"/>
  <c r="V212" i="2" s="1"/>
  <c r="F212" i="2"/>
  <c r="U211" i="2"/>
  <c r="G211" i="2"/>
  <c r="V211" i="2" s="1"/>
  <c r="F211" i="2"/>
  <c r="U210" i="2"/>
  <c r="G210" i="2"/>
  <c r="V210" i="2" s="1"/>
  <c r="F210" i="2"/>
  <c r="U209" i="2"/>
  <c r="U208" i="2"/>
  <c r="G208" i="2"/>
  <c r="V208" i="2" s="1"/>
  <c r="F208" i="2"/>
  <c r="U207" i="2"/>
  <c r="G207" i="2"/>
  <c r="V207" i="2" s="1"/>
  <c r="F207" i="2"/>
  <c r="U206" i="2"/>
  <c r="G206" i="2"/>
  <c r="V206" i="2" s="1"/>
  <c r="F206" i="2"/>
  <c r="U205" i="2"/>
  <c r="G205" i="2"/>
  <c r="V205" i="2" s="1"/>
  <c r="F205" i="2"/>
  <c r="U204" i="2"/>
  <c r="G204" i="2"/>
  <c r="V204" i="2" s="1"/>
  <c r="F204" i="2"/>
  <c r="U203" i="2"/>
  <c r="G203" i="2"/>
  <c r="V203" i="2" s="1"/>
  <c r="F203" i="2"/>
  <c r="U202" i="2"/>
  <c r="G202" i="2"/>
  <c r="V202" i="2" s="1"/>
  <c r="F202" i="2"/>
  <c r="U201" i="2"/>
  <c r="G201" i="2"/>
  <c r="V201" i="2" s="1"/>
  <c r="F201" i="2"/>
  <c r="U200" i="2"/>
  <c r="G200" i="2"/>
  <c r="V200" i="2" s="1"/>
  <c r="F200" i="2"/>
  <c r="U199" i="2"/>
  <c r="G199" i="2"/>
  <c r="V199" i="2" s="1"/>
  <c r="F199" i="2"/>
  <c r="U198" i="2"/>
  <c r="G198" i="2"/>
  <c r="V198" i="2" s="1"/>
  <c r="F198" i="2"/>
  <c r="U197" i="2"/>
  <c r="G197" i="2"/>
  <c r="V197" i="2" s="1"/>
  <c r="U196" i="2"/>
  <c r="G196" i="2"/>
  <c r="V196" i="2" s="1"/>
  <c r="F196" i="2"/>
  <c r="U195" i="2"/>
  <c r="F195" i="2"/>
  <c r="U194" i="2"/>
  <c r="G194" i="2"/>
  <c r="V194" i="2" s="1"/>
  <c r="F194" i="2"/>
  <c r="T193" i="2"/>
  <c r="U193" i="2" s="1"/>
  <c r="G193" i="2"/>
  <c r="F193" i="2"/>
  <c r="U192" i="2"/>
  <c r="U190" i="2"/>
  <c r="G190" i="2"/>
  <c r="V190" i="2" s="1"/>
  <c r="F190" i="2"/>
  <c r="T187" i="2"/>
  <c r="U187" i="2" s="1"/>
  <c r="G187" i="2"/>
  <c r="F187" i="2"/>
  <c r="G186" i="2"/>
  <c r="F186" i="2"/>
  <c r="T184" i="2"/>
  <c r="V184" i="2" s="1"/>
  <c r="G183" i="2"/>
  <c r="F183" i="2"/>
  <c r="U182" i="2"/>
  <c r="U181" i="2"/>
  <c r="T180" i="2"/>
  <c r="U180" i="2" s="1"/>
  <c r="G180" i="2"/>
  <c r="F180" i="2"/>
  <c r="U179" i="2"/>
  <c r="G179" i="2"/>
  <c r="V179" i="2" s="1"/>
  <c r="F179" i="2"/>
  <c r="U178" i="2"/>
  <c r="U177" i="2"/>
  <c r="G177" i="2"/>
  <c r="V177" i="2" s="1"/>
  <c r="F177" i="2"/>
  <c r="U176" i="2"/>
  <c r="U175" i="2"/>
  <c r="U174" i="2"/>
  <c r="G174" i="2"/>
  <c r="V174" i="2" s="1"/>
  <c r="F174" i="2"/>
  <c r="U173" i="2"/>
  <c r="G173" i="2"/>
  <c r="V173" i="2" s="1"/>
  <c r="F173" i="2"/>
  <c r="U172" i="2"/>
  <c r="G172" i="2"/>
  <c r="V172" i="2" s="1"/>
  <c r="F172" i="2"/>
  <c r="U171" i="2"/>
  <c r="G171" i="2"/>
  <c r="V171" i="2" s="1"/>
  <c r="F171" i="2"/>
  <c r="U170" i="2"/>
  <c r="G170" i="2"/>
  <c r="V170" i="2" s="1"/>
  <c r="F170" i="2"/>
  <c r="P169" i="2"/>
  <c r="O169" i="2"/>
  <c r="U168" i="2"/>
  <c r="G168" i="2"/>
  <c r="V168" i="2" s="1"/>
  <c r="F168" i="2"/>
  <c r="U167" i="2"/>
  <c r="G167" i="2"/>
  <c r="V167" i="2" s="1"/>
  <c r="F167" i="2"/>
  <c r="U166" i="2"/>
  <c r="G166" i="2"/>
  <c r="V166" i="2" s="1"/>
  <c r="F166" i="2"/>
  <c r="U165" i="2"/>
  <c r="G165" i="2"/>
  <c r="V165" i="2" s="1"/>
  <c r="F165" i="2"/>
  <c r="U164" i="2"/>
  <c r="U163" i="2"/>
  <c r="U162" i="2"/>
  <c r="G162" i="2"/>
  <c r="V162" i="2" s="1"/>
  <c r="F162" i="2"/>
  <c r="U161" i="2"/>
  <c r="U160" i="2"/>
  <c r="U159" i="2"/>
  <c r="G159" i="2"/>
  <c r="V159" i="2" s="1"/>
  <c r="F159" i="2"/>
  <c r="U158" i="2"/>
  <c r="G158" i="2"/>
  <c r="V158" i="2" s="1"/>
  <c r="F158" i="2"/>
  <c r="U157" i="2"/>
  <c r="G157" i="2"/>
  <c r="V157" i="2" s="1"/>
  <c r="F157" i="2"/>
  <c r="U156" i="2"/>
  <c r="G156" i="2"/>
  <c r="V156" i="2" s="1"/>
  <c r="F156" i="2"/>
  <c r="U155" i="2"/>
  <c r="G155" i="2"/>
  <c r="V155" i="2" s="1"/>
  <c r="F155" i="2"/>
  <c r="U154" i="2"/>
  <c r="G154" i="2"/>
  <c r="V154" i="2" s="1"/>
  <c r="F154" i="2"/>
  <c r="U153" i="2"/>
  <c r="G153" i="2"/>
  <c r="V153" i="2" s="1"/>
  <c r="F153" i="2"/>
  <c r="U152" i="2"/>
  <c r="G152" i="2"/>
  <c r="V152" i="2" s="1"/>
  <c r="F152" i="2"/>
  <c r="U151" i="2"/>
  <c r="G151" i="2"/>
  <c r="V151" i="2" s="1"/>
  <c r="F151" i="2"/>
  <c r="U150" i="2"/>
  <c r="U149" i="2"/>
  <c r="G149" i="2"/>
  <c r="V149" i="2" s="1"/>
  <c r="F149" i="2"/>
  <c r="U148" i="2"/>
  <c r="G148" i="2"/>
  <c r="V148" i="2" s="1"/>
  <c r="F148" i="2"/>
  <c r="P147" i="2"/>
  <c r="O147" i="2"/>
  <c r="U146" i="2"/>
  <c r="G146" i="2"/>
  <c r="V146" i="2" s="1"/>
  <c r="F146" i="2"/>
  <c r="U145" i="2"/>
  <c r="G145" i="2"/>
  <c r="V145" i="2" s="1"/>
  <c r="F145" i="2"/>
  <c r="U144" i="2"/>
  <c r="G144" i="2"/>
  <c r="V144" i="2" s="1"/>
  <c r="F144" i="2"/>
  <c r="U143" i="2"/>
  <c r="G143" i="2"/>
  <c r="V143" i="2" s="1"/>
  <c r="F143" i="2"/>
  <c r="U142" i="2"/>
  <c r="U141" i="2"/>
  <c r="G141" i="2"/>
  <c r="V141" i="2" s="1"/>
  <c r="F141" i="2"/>
  <c r="U140" i="2"/>
  <c r="G140" i="2"/>
  <c r="V140" i="2" s="1"/>
  <c r="F140" i="2"/>
  <c r="U139" i="2"/>
  <c r="G139" i="2"/>
  <c r="V139" i="2" s="1"/>
  <c r="F139" i="2"/>
  <c r="U138" i="2"/>
  <c r="G138" i="2"/>
  <c r="V138" i="2" s="1"/>
  <c r="F138" i="2"/>
  <c r="U137" i="2"/>
  <c r="G137" i="2"/>
  <c r="V137" i="2" s="1"/>
  <c r="F137" i="2"/>
  <c r="U136" i="2"/>
  <c r="G136" i="2"/>
  <c r="V136" i="2" s="1"/>
  <c r="F136" i="2"/>
  <c r="T135" i="2"/>
  <c r="U135" i="2" s="1"/>
  <c r="G135" i="2"/>
  <c r="F135" i="2"/>
  <c r="U134" i="2"/>
  <c r="G134" i="2"/>
  <c r="V134" i="2" s="1"/>
  <c r="F134" i="2"/>
  <c r="U133" i="2"/>
  <c r="G133" i="2"/>
  <c r="V133" i="2" s="1"/>
  <c r="F133" i="2"/>
  <c r="T132" i="2"/>
  <c r="U132" i="2" s="1"/>
  <c r="G132" i="2"/>
  <c r="F132" i="2"/>
  <c r="U131" i="2"/>
  <c r="G131" i="2"/>
  <c r="V131" i="2" s="1"/>
  <c r="F131" i="2"/>
  <c r="V130" i="2"/>
  <c r="U130" i="2"/>
  <c r="U129" i="2"/>
  <c r="G129" i="2"/>
  <c r="V129" i="2" s="1"/>
  <c r="F129" i="2"/>
  <c r="U128" i="2"/>
  <c r="G128" i="2"/>
  <c r="V128" i="2" s="1"/>
  <c r="F128" i="2"/>
  <c r="T127" i="2"/>
  <c r="G127" i="2"/>
  <c r="F127" i="2"/>
  <c r="U126" i="2"/>
  <c r="G126" i="2"/>
  <c r="V126" i="2" s="1"/>
  <c r="F126" i="2"/>
  <c r="U125" i="2"/>
  <c r="G125" i="2"/>
  <c r="V125" i="2" s="1"/>
  <c r="F125" i="2"/>
  <c r="U124" i="2"/>
  <c r="G124" i="2"/>
  <c r="V124" i="2" s="1"/>
  <c r="F124" i="2"/>
  <c r="U123" i="2"/>
  <c r="G123" i="2"/>
  <c r="V123" i="2" s="1"/>
  <c r="F123" i="2"/>
  <c r="V122" i="2"/>
  <c r="U122" i="2"/>
  <c r="U121" i="2"/>
  <c r="G121" i="2"/>
  <c r="V121" i="2" s="1"/>
  <c r="F121" i="2"/>
  <c r="V120" i="2"/>
  <c r="U120" i="2"/>
  <c r="V119" i="2"/>
  <c r="U119" i="2"/>
  <c r="U118" i="2"/>
  <c r="G118" i="2"/>
  <c r="V118" i="2" s="1"/>
  <c r="F118" i="2"/>
  <c r="T117" i="2"/>
  <c r="U117" i="2" s="1"/>
  <c r="G117" i="2"/>
  <c r="F117" i="2"/>
  <c r="U116" i="2"/>
  <c r="G116" i="2"/>
  <c r="V116" i="2" s="1"/>
  <c r="F116" i="2"/>
  <c r="U115" i="2"/>
  <c r="G115" i="2"/>
  <c r="V115" i="2" s="1"/>
  <c r="F115" i="2"/>
  <c r="U114" i="2"/>
  <c r="G114" i="2"/>
  <c r="V114" i="2" s="1"/>
  <c r="F114" i="2"/>
  <c r="U113" i="2"/>
  <c r="G113" i="2"/>
  <c r="V113" i="2" s="1"/>
  <c r="F113" i="2"/>
  <c r="U112" i="2"/>
  <c r="G112" i="2"/>
  <c r="V112" i="2" s="1"/>
  <c r="F112" i="2"/>
  <c r="U111" i="2"/>
  <c r="G111" i="2"/>
  <c r="V111" i="2" s="1"/>
  <c r="F111" i="2"/>
  <c r="U110" i="2"/>
  <c r="G110" i="2"/>
  <c r="V110" i="2" s="1"/>
  <c r="F110" i="2"/>
  <c r="T109" i="2"/>
  <c r="U109" i="2" s="1"/>
  <c r="G109" i="2"/>
  <c r="F109" i="2"/>
  <c r="U108" i="2"/>
  <c r="G108" i="2"/>
  <c r="V108" i="2" s="1"/>
  <c r="F108" i="2"/>
  <c r="V107" i="2"/>
  <c r="U107" i="2"/>
  <c r="U106" i="2"/>
  <c r="G106" i="2"/>
  <c r="V106" i="2" s="1"/>
  <c r="F106" i="2"/>
  <c r="U105" i="2"/>
  <c r="G105" i="2"/>
  <c r="V105" i="2" s="1"/>
  <c r="F105" i="2"/>
  <c r="U104" i="2"/>
  <c r="G104" i="2"/>
  <c r="V104" i="2" s="1"/>
  <c r="F104" i="2"/>
  <c r="V103" i="2"/>
  <c r="U103" i="2"/>
  <c r="U102" i="2"/>
  <c r="G102" i="2"/>
  <c r="V102" i="2" s="1"/>
  <c r="F102" i="2"/>
  <c r="U101" i="2"/>
  <c r="G101" i="2"/>
  <c r="V101" i="2" s="1"/>
  <c r="F101" i="2"/>
  <c r="U100" i="2"/>
  <c r="G100" i="2"/>
  <c r="V100" i="2" s="1"/>
  <c r="F100" i="2"/>
  <c r="U99" i="2"/>
  <c r="G99" i="2"/>
  <c r="V99" i="2" s="1"/>
  <c r="F99" i="2"/>
  <c r="U98" i="2"/>
  <c r="G98" i="2"/>
  <c r="V98" i="2" s="1"/>
  <c r="F98" i="2"/>
  <c r="U97" i="2"/>
  <c r="G97" i="2"/>
  <c r="V97" i="2" s="1"/>
  <c r="F97" i="2"/>
  <c r="U96" i="2"/>
  <c r="G96" i="2"/>
  <c r="V96" i="2" s="1"/>
  <c r="F96" i="2"/>
  <c r="T95" i="2"/>
  <c r="G95" i="2"/>
  <c r="F95" i="2"/>
  <c r="G94" i="2"/>
  <c r="F94" i="2"/>
  <c r="V93" i="2"/>
  <c r="U93" i="2"/>
  <c r="V92" i="2"/>
  <c r="U92" i="2"/>
  <c r="V91" i="2"/>
  <c r="U91" i="2"/>
  <c r="V90" i="2"/>
  <c r="U90" i="2"/>
  <c r="V89" i="2"/>
  <c r="U89" i="2"/>
  <c r="T87" i="2"/>
  <c r="V87" i="2" s="1"/>
  <c r="U85" i="2"/>
  <c r="G85" i="2"/>
  <c r="V85" i="2" s="1"/>
  <c r="F85" i="2"/>
  <c r="U84" i="2"/>
  <c r="G84" i="2"/>
  <c r="V84" i="2" s="1"/>
  <c r="F84" i="2"/>
  <c r="U83" i="2"/>
  <c r="G83" i="2"/>
  <c r="F83" i="2"/>
  <c r="V82" i="2"/>
  <c r="U82" i="2"/>
  <c r="U81" i="2"/>
  <c r="U80" i="2"/>
  <c r="G80" i="2"/>
  <c r="V80" i="2" s="1"/>
  <c r="F80" i="2"/>
  <c r="U79" i="2"/>
  <c r="G79" i="2"/>
  <c r="V79" i="2" s="1"/>
  <c r="F79" i="2"/>
  <c r="U78" i="2"/>
  <c r="G78" i="2"/>
  <c r="V78" i="2" s="1"/>
  <c r="F78" i="2"/>
  <c r="U77" i="2"/>
  <c r="G77" i="2"/>
  <c r="V77" i="2" s="1"/>
  <c r="F77" i="2"/>
  <c r="U76" i="2"/>
  <c r="G76" i="2"/>
  <c r="V76" i="2" s="1"/>
  <c r="F76" i="2"/>
  <c r="U75" i="2"/>
  <c r="G75" i="2"/>
  <c r="V75" i="2" s="1"/>
  <c r="F75" i="2"/>
  <c r="U74" i="2"/>
  <c r="G74" i="2"/>
  <c r="V74" i="2" s="1"/>
  <c r="F74" i="2"/>
  <c r="U73" i="2"/>
  <c r="G73" i="2"/>
  <c r="V73" i="2" s="1"/>
  <c r="F73" i="2"/>
  <c r="U72" i="2"/>
  <c r="G72" i="2"/>
  <c r="V72" i="2" s="1"/>
  <c r="F72" i="2"/>
  <c r="U70" i="2"/>
  <c r="G70" i="2"/>
  <c r="V70" i="2" s="1"/>
  <c r="F70" i="2"/>
  <c r="V69" i="2"/>
  <c r="U69" i="2"/>
  <c r="V68" i="2"/>
  <c r="U68" i="2"/>
  <c r="T67" i="2"/>
  <c r="U67" i="2" s="1"/>
  <c r="G67" i="2"/>
  <c r="F67" i="2"/>
  <c r="U66" i="2"/>
  <c r="G66" i="2"/>
  <c r="F66" i="2"/>
  <c r="U65" i="2"/>
  <c r="G65" i="2"/>
  <c r="V65" i="2" s="1"/>
  <c r="F65" i="2"/>
  <c r="U64" i="2"/>
  <c r="G64" i="2"/>
  <c r="V64" i="2" s="1"/>
  <c r="F64" i="2"/>
  <c r="T63" i="2"/>
  <c r="U63" i="2" s="1"/>
  <c r="G63" i="2"/>
  <c r="F63" i="2"/>
  <c r="V62" i="2"/>
  <c r="U62" i="2"/>
  <c r="V61" i="2"/>
  <c r="U61" i="2"/>
  <c r="V60" i="2"/>
  <c r="U60" i="2"/>
  <c r="V59" i="2"/>
  <c r="U59" i="2"/>
  <c r="V58" i="2"/>
  <c r="U58" i="2"/>
  <c r="U57" i="2"/>
  <c r="G57" i="2"/>
  <c r="V57" i="2" s="1"/>
  <c r="F57" i="2"/>
  <c r="V56" i="2"/>
  <c r="U56" i="2"/>
  <c r="U55" i="2"/>
  <c r="G55" i="2"/>
  <c r="V55" i="2" s="1"/>
  <c r="F55" i="2"/>
  <c r="T54" i="2"/>
  <c r="U54" i="2" s="1"/>
  <c r="G54" i="2"/>
  <c r="F54" i="2"/>
  <c r="G53" i="2"/>
  <c r="F53" i="2"/>
  <c r="U52" i="2"/>
  <c r="G52" i="2"/>
  <c r="V52" i="2" s="1"/>
  <c r="F52" i="2"/>
  <c r="U51" i="2"/>
  <c r="G51" i="2"/>
  <c r="V51" i="2" s="1"/>
  <c r="F51" i="2"/>
  <c r="U50" i="2"/>
  <c r="G50" i="2"/>
  <c r="V50" i="2" s="1"/>
  <c r="F50" i="2"/>
  <c r="U49" i="2"/>
  <c r="G49" i="2"/>
  <c r="V49" i="2" s="1"/>
  <c r="F49" i="2"/>
  <c r="V48" i="2"/>
  <c r="U48" i="2"/>
  <c r="U46" i="2"/>
  <c r="G46" i="2"/>
  <c r="V46" i="2" s="1"/>
  <c r="F46" i="2"/>
  <c r="T45" i="2"/>
  <c r="U45" i="2" s="1"/>
  <c r="G45" i="2"/>
  <c r="F45" i="2"/>
  <c r="U44" i="2"/>
  <c r="G44" i="2"/>
  <c r="V44" i="2" s="1"/>
  <c r="F44" i="2"/>
  <c r="T43" i="2"/>
  <c r="U43" i="2" s="1"/>
  <c r="G43" i="2"/>
  <c r="F43" i="2"/>
  <c r="T42" i="2"/>
  <c r="S42" i="2"/>
  <c r="R42" i="2"/>
  <c r="Q42" i="2"/>
  <c r="P42" i="2"/>
  <c r="O42" i="2"/>
  <c r="N42" i="2"/>
  <c r="M42" i="2"/>
  <c r="L42" i="2"/>
  <c r="K42" i="2"/>
  <c r="J42" i="2"/>
  <c r="I42" i="2"/>
  <c r="H42" i="2"/>
  <c r="E42" i="2"/>
  <c r="D42" i="2"/>
  <c r="C42" i="2"/>
  <c r="T41" i="2"/>
  <c r="S41" i="2"/>
  <c r="R41" i="2"/>
  <c r="Q41" i="2"/>
  <c r="P41" i="2"/>
  <c r="O41" i="2"/>
  <c r="N41" i="2"/>
  <c r="M41" i="2"/>
  <c r="L41" i="2"/>
  <c r="K41" i="2"/>
  <c r="J41" i="2"/>
  <c r="I41" i="2"/>
  <c r="H41" i="2"/>
  <c r="E41" i="2"/>
  <c r="D41" i="2"/>
  <c r="C41" i="2"/>
  <c r="V40" i="2"/>
  <c r="U40" i="2"/>
  <c r="V39" i="2"/>
  <c r="U39" i="2"/>
  <c r="U38" i="2"/>
  <c r="G38" i="2"/>
  <c r="V38" i="2" s="1"/>
  <c r="F38" i="2"/>
  <c r="U37" i="2"/>
  <c r="G37" i="2"/>
  <c r="V37" i="2" s="1"/>
  <c r="F37" i="2"/>
  <c r="U36" i="2"/>
  <c r="G36" i="2"/>
  <c r="V36" i="2" s="1"/>
  <c r="F36" i="2"/>
  <c r="U35" i="2"/>
  <c r="G35" i="2"/>
  <c r="V35" i="2" s="1"/>
  <c r="F35" i="2"/>
  <c r="U34" i="2"/>
  <c r="G34" i="2"/>
  <c r="V34" i="2" s="1"/>
  <c r="F34" i="2"/>
  <c r="U33" i="2"/>
  <c r="G33" i="2"/>
  <c r="V33" i="2" s="1"/>
  <c r="F33" i="2"/>
  <c r="U32" i="2"/>
  <c r="G32" i="2"/>
  <c r="V32" i="2" s="1"/>
  <c r="F32" i="2"/>
  <c r="U31" i="2"/>
  <c r="G31" i="2"/>
  <c r="V31" i="2" s="1"/>
  <c r="F31" i="2"/>
  <c r="U30" i="2"/>
  <c r="G30" i="2"/>
  <c r="V30" i="2" s="1"/>
  <c r="F30" i="2"/>
  <c r="U29" i="2"/>
  <c r="G29" i="2"/>
  <c r="V29" i="2" s="1"/>
  <c r="F29" i="2"/>
  <c r="U28" i="2"/>
  <c r="G28" i="2"/>
  <c r="V28" i="2" s="1"/>
  <c r="F28" i="2"/>
  <c r="U27" i="2"/>
  <c r="G27" i="2"/>
  <c r="V27" i="2" s="1"/>
  <c r="F27" i="2"/>
  <c r="U26" i="2"/>
  <c r="G26" i="2"/>
  <c r="V26" i="2" s="1"/>
  <c r="F26" i="2"/>
  <c r="T25" i="2"/>
  <c r="U25" i="2" s="1"/>
  <c r="G25" i="2"/>
  <c r="F25" i="2"/>
  <c r="V24" i="2"/>
  <c r="U24" i="2"/>
  <c r="U22" i="2"/>
  <c r="G22" i="2"/>
  <c r="V22" i="2" s="1"/>
  <c r="F22" i="2"/>
  <c r="V21" i="2"/>
  <c r="U21" i="2"/>
  <c r="U20" i="2"/>
  <c r="G20" i="2"/>
  <c r="V20" i="2" s="1"/>
  <c r="F20" i="2"/>
  <c r="U19" i="2"/>
  <c r="G19" i="2"/>
  <c r="V19" i="2" s="1"/>
  <c r="F19" i="2"/>
  <c r="U18" i="2"/>
  <c r="G18" i="2"/>
  <c r="V18" i="2" s="1"/>
  <c r="F18" i="2"/>
  <c r="U17" i="2"/>
  <c r="G17" i="2"/>
  <c r="V17" i="2" s="1"/>
  <c r="F17" i="2"/>
  <c r="T16" i="2"/>
  <c r="U16" i="2" s="1"/>
  <c r="G16" i="2"/>
  <c r="F16" i="2"/>
  <c r="U14" i="2"/>
  <c r="G14" i="2"/>
  <c r="V14" i="2" s="1"/>
  <c r="F14" i="2"/>
  <c r="U13" i="2"/>
  <c r="G13" i="2"/>
  <c r="V13" i="2" s="1"/>
  <c r="F13" i="2"/>
  <c r="T12" i="2"/>
  <c r="U12" i="2" s="1"/>
  <c r="G12" i="2"/>
  <c r="F12" i="2"/>
  <c r="G11" i="2"/>
  <c r="F11" i="2"/>
  <c r="G10" i="2"/>
  <c r="F10" i="2"/>
  <c r="G9" i="2"/>
  <c r="F9" i="2"/>
  <c r="S7" i="2"/>
  <c r="R7" i="2"/>
  <c r="Q7" i="2"/>
  <c r="P7" i="2"/>
  <c r="O7" i="2"/>
  <c r="N7" i="2"/>
  <c r="M7" i="2"/>
  <c r="L7" i="2"/>
  <c r="K7" i="2"/>
  <c r="J7" i="2"/>
  <c r="I7" i="2"/>
  <c r="H7" i="2"/>
  <c r="E7" i="2"/>
  <c r="D7" i="2"/>
  <c r="C7" i="2"/>
  <c r="V135" i="2" l="1"/>
  <c r="V193" i="2"/>
  <c r="V327" i="2"/>
  <c r="U333" i="2"/>
  <c r="V333" i="2"/>
  <c r="U352" i="2"/>
  <c r="V352" i="2"/>
  <c r="V180" i="2"/>
  <c r="V187" i="2"/>
  <c r="V270" i="2"/>
  <c r="V296" i="2"/>
  <c r="T11" i="2"/>
  <c r="U11" i="2" s="1"/>
  <c r="V12" i="2"/>
  <c r="U330" i="2"/>
  <c r="U42" i="2"/>
  <c r="T186" i="2"/>
  <c r="V186" i="2" s="1"/>
  <c r="U41" i="2"/>
  <c r="V43" i="2"/>
  <c r="T335" i="2"/>
  <c r="V63" i="2"/>
  <c r="V45" i="2"/>
  <c r="U336" i="2"/>
  <c r="V132" i="2"/>
  <c r="V117" i="2"/>
  <c r="V127" i="2"/>
  <c r="V109" i="2"/>
  <c r="V95" i="2"/>
  <c r="V67" i="2"/>
  <c r="T53" i="2"/>
  <c r="U53" i="2" s="1"/>
  <c r="V54" i="2"/>
  <c r="V16" i="2"/>
  <c r="V25" i="2"/>
  <c r="F41" i="2"/>
  <c r="F42" i="2"/>
  <c r="G41" i="2"/>
  <c r="V41" i="2" s="1"/>
  <c r="G42" i="2"/>
  <c r="V42" i="2" s="1"/>
  <c r="U87" i="2"/>
  <c r="T94" i="2"/>
  <c r="U94" i="2" s="1"/>
  <c r="U95" i="2"/>
  <c r="U127" i="2"/>
  <c r="H34" i="1"/>
  <c r="H33" i="1"/>
  <c r="H32" i="1"/>
  <c r="H30" i="1"/>
  <c r="H28" i="1"/>
  <c r="H26" i="1"/>
  <c r="H25" i="1"/>
  <c r="H24" i="1"/>
  <c r="H23" i="1"/>
  <c r="H22" i="1"/>
  <c r="H21" i="1"/>
  <c r="H18" i="1"/>
  <c r="H17" i="1"/>
  <c r="H16" i="1"/>
  <c r="H15" i="1"/>
  <c r="H13" i="1"/>
  <c r="H12" i="1"/>
  <c r="H11" i="1"/>
  <c r="H10" i="1"/>
  <c r="H9" i="1"/>
  <c r="H8" i="1"/>
  <c r="H7" i="1"/>
  <c r="F34" i="1"/>
  <c r="F33" i="1"/>
  <c r="F32" i="1"/>
  <c r="F30" i="1"/>
  <c r="F28" i="1"/>
  <c r="F26" i="1"/>
  <c r="F25" i="1"/>
  <c r="F24" i="1"/>
  <c r="F23" i="1"/>
  <c r="F22" i="1"/>
  <c r="F21" i="1"/>
  <c r="F18" i="1"/>
  <c r="F17" i="1"/>
  <c r="F16" i="1"/>
  <c r="F15" i="1"/>
  <c r="F13" i="1"/>
  <c r="F12" i="1"/>
  <c r="F11" i="1"/>
  <c r="F10" i="1"/>
  <c r="F9" i="1"/>
  <c r="F8" i="1"/>
  <c r="F7" i="1"/>
  <c r="E29" i="1"/>
  <c r="D29" i="1"/>
  <c r="E19" i="1"/>
  <c r="H19" i="1" s="1"/>
  <c r="C29" i="1"/>
  <c r="E20" i="1"/>
  <c r="D20" i="1"/>
  <c r="C20" i="1"/>
  <c r="E14" i="1"/>
  <c r="D14" i="1"/>
  <c r="C14" i="1"/>
  <c r="E6" i="1"/>
  <c r="D6" i="1"/>
  <c r="C6" i="1"/>
  <c r="H6" i="1" l="1"/>
  <c r="V11" i="2"/>
  <c r="F29" i="1"/>
  <c r="C5" i="1"/>
  <c r="C35" i="1" s="1"/>
  <c r="F20" i="1"/>
  <c r="H14" i="1"/>
  <c r="H20" i="1"/>
  <c r="H29" i="1"/>
  <c r="U335" i="2"/>
  <c r="V335" i="2"/>
  <c r="F6" i="1"/>
  <c r="V53" i="2"/>
  <c r="F14" i="1"/>
  <c r="F19" i="1"/>
  <c r="T10" i="2"/>
  <c r="U10" i="2" s="1"/>
  <c r="U186" i="2"/>
  <c r="T183" i="2"/>
  <c r="V183" i="2" s="1"/>
  <c r="V94" i="2"/>
  <c r="E5" i="1"/>
  <c r="D5" i="1"/>
  <c r="D35" i="1" s="1"/>
  <c r="T9" i="2" l="1"/>
  <c r="T7" i="2" s="1"/>
  <c r="V10" i="2"/>
  <c r="E35" i="1"/>
  <c r="H5" i="1"/>
  <c r="F5" i="1"/>
  <c r="U183" i="2"/>
  <c r="U9" i="2" l="1"/>
  <c r="V9" i="2"/>
  <c r="F35" i="1"/>
  <c r="H35" i="1"/>
  <c r="T410" i="2"/>
  <c r="V7" i="2"/>
  <c r="U7" i="2"/>
</calcChain>
</file>

<file path=xl/sharedStrings.xml><?xml version="1.0" encoding="utf-8"?>
<sst xmlns="http://schemas.openxmlformats.org/spreadsheetml/2006/main" count="3462" uniqueCount="1176">
  <si>
    <t>Код бюджетной классификации (без указания кода главного администратора доходов бюджета)</t>
  </si>
  <si>
    <t>Наименование доходов</t>
  </si>
  <si>
    <t>% исполнения первоначального  плана</t>
  </si>
  <si>
    <t>% исполнения уточненного  плана</t>
  </si>
  <si>
    <r>
      <t xml:space="preserve">Фактическое исполнение,      </t>
    </r>
    <r>
      <rPr>
        <i/>
        <sz val="11"/>
        <color theme="1"/>
        <rFont val="Times New Roman"/>
        <family val="1"/>
        <charset val="204"/>
      </rPr>
      <t>млн. руб.</t>
    </r>
  </si>
  <si>
    <r>
      <rPr>
        <i/>
        <sz val="11"/>
        <color theme="1"/>
        <rFont val="Times New Roman"/>
        <family val="1"/>
        <charset val="204"/>
      </rPr>
      <t>Примечания:</t>
    </r>
    <r>
      <rPr>
        <sz val="11"/>
        <color theme="1"/>
        <rFont val="Times New Roman"/>
        <family val="1"/>
        <charset val="204"/>
      </rPr>
      <t xml:space="preserve">
1. Для оценки показателя как минимум должны быть указаны виды доходов по статьям доходов для 1, 3, 5, 6 и 7 подгрупп 1 группы и для 2 подгруппы 2 группы классификации доходов бюджетов. Допускается не детализировать по статьям сведения о доходах 5 и 7 подгрупп 1 группы классификации доходов бюджета в случае если доля доходов соответствующей подгруппы составляет менее 5 % налоговых и неналоговых доходов бюджета. 
2. Позиции указываются при наличии соответсвующих доходов. Если доходы отсутсвуют, соответствующие строки рекомендуется исключить.
3. В зависимости от конкретной ситуации в субъекте Российской Федерации (например, значительного объема поступлений по тому или иному виду доходов) могут быть дополнительно детализированы соответствующие виды доходов.</t>
    </r>
  </si>
  <si>
    <r>
      <t xml:space="preserve">Пояснения различий между первоначально утвержденными показателями доходов и их фактическими значениями
</t>
    </r>
    <r>
      <rPr>
        <sz val="11"/>
        <color rgb="FFC00000"/>
        <rFont val="Times New Roman"/>
        <family val="1"/>
        <charset val="204"/>
      </rPr>
      <t>(если отклонение 5 % и более)</t>
    </r>
  </si>
  <si>
    <r>
      <t xml:space="preserve">Пояснения различий между уточненными плановыми показателями доходов и их фактическими значениями
</t>
    </r>
    <r>
      <rPr>
        <sz val="11"/>
        <color rgb="FFC00000"/>
        <rFont val="Times New Roman"/>
        <family val="1"/>
        <charset val="204"/>
      </rPr>
      <t>(если отклонение 5 % и более)</t>
    </r>
  </si>
  <si>
    <t>Аналитические данные об исполнении доходов бюджета Мурманской области за 2022 год</t>
  </si>
  <si>
    <r>
      <t xml:space="preserve">План по закону о бюджете первоначальный,
</t>
    </r>
    <r>
      <rPr>
        <sz val="11"/>
        <color rgb="FF002060"/>
        <rFont val="Times New Roman"/>
        <family val="1"/>
        <charset val="204"/>
      </rPr>
      <t>(утвержден ЗМО от 16.12.2021 № 2712-01-ЗМО)</t>
    </r>
    <r>
      <rPr>
        <sz val="11"/>
        <color theme="1"/>
        <rFont val="Times New Roman"/>
        <family val="1"/>
        <charset val="204"/>
      </rPr>
      <t xml:space="preserve">,   
</t>
    </r>
    <r>
      <rPr>
        <i/>
        <sz val="11"/>
        <color theme="1"/>
        <rFont val="Times New Roman"/>
        <family val="1"/>
        <charset val="204"/>
      </rPr>
      <t>млн руб.</t>
    </r>
  </si>
  <si>
    <t xml:space="preserve"> 1 00 00000 00 0000 000</t>
  </si>
  <si>
    <t>НАЛОГОВЫЕ И НЕНАЛОГОВЫЕ ДОХОДЫ</t>
  </si>
  <si>
    <t>1 01 00000 00 0000 000</t>
  </si>
  <si>
    <t>НАЛОГИ НА ПРИБЫЛЬ, ДОХОДЫ</t>
  </si>
  <si>
    <t xml:space="preserve"> 1 01 01000 00 0000 110</t>
  </si>
  <si>
    <t>Налог на прибыль организаций</t>
  </si>
  <si>
    <t xml:space="preserve"> 1 01 02000 01 0000 110</t>
  </si>
  <si>
    <t>Налог на доходы физических лиц</t>
  </si>
  <si>
    <t xml:space="preserve"> 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</si>
  <si>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</si>
  <si>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</si>
  <si>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</si>
  <si>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Акцизы на алкогольную продукцию</t>
  </si>
  <si>
    <t>Акцизы на нефтепродукты</t>
  </si>
  <si>
    <t xml:space="preserve"> 1 05 00000 00 0000 000</t>
  </si>
  <si>
    <t>НАЛОГИ НА СОВОКУПНЫЙ ДОХОД</t>
  </si>
  <si>
    <t xml:space="preserve"> 1 06 00000 00 0000 000</t>
  </si>
  <si>
    <t>НАЛОГИ НА ИМУЩЕСТВО</t>
  </si>
  <si>
    <t xml:space="preserve"> 1 06 02010 02 0000 110</t>
  </si>
  <si>
    <t>Налог на имущество организаций по имуществу, не входящему в Единую систему газоснабжения</t>
  </si>
  <si>
    <t xml:space="preserve"> 1 06 04000 02 0000 110</t>
  </si>
  <si>
    <t>Транспортный налог</t>
  </si>
  <si>
    <t xml:space="preserve"> 1 06 05000 02 0000 110</t>
  </si>
  <si>
    <t>Налог на игорный бизнес</t>
  </si>
  <si>
    <t xml:space="preserve"> 1 07 00000 00 0000 000</t>
  </si>
  <si>
    <t>НАЛОГИ, СБОРЫ И РЕГУЛЯРНЫЕ ПЛАТЕЖИ ЗА ПОЛЬЗОВАНИЕ ПРИРОДНЫМИ РЕСУРСАМИ</t>
  </si>
  <si>
    <t xml:space="preserve">  НЕНАЛОГОВЫЕ ДОХОДЫ</t>
  </si>
  <si>
    <t>ДОХОДЫ ОТ ИСПОЛЬЗОВАНИЯ ИМУЩЕСТВА, НАХОДЯЩЕГОСЯ В ГОСУДАРСТВЕННОЙ И МУНИЦИПАЛЬНОЙ СОБСТВЕННОСТИ</t>
  </si>
  <si>
    <t>ПЛАТЕЖИ ПРИ ПОЛЬЗОВАНИИ ПРИРОДНЫМИ РЕСУРСАМИ</t>
  </si>
  <si>
    <t>ДОХОДЫ ОТ ОКАЗАНИЯ ПЛАТНЫХ УСЛУГ И КОМПЕНСАЦИИ ЗАТРАТ ГОСУДАРСТВА</t>
  </si>
  <si>
    <t>ДОХОДЫ ОТ ПРОДАЖИ МАТЕРИАЛЬНЫХ И НЕМАТЕРИАЛЬНЫХ АКТИВОВ</t>
  </si>
  <si>
    <t>АДМИНИСТРАТИВНЫЕ ПЛАТЕЖИ И СБОРЫ</t>
  </si>
  <si>
    <t>ШТРАФЫ, САНКЦИИ, ВОЗМЕЩЕНИЕ УЩЕРБА</t>
  </si>
  <si>
    <t>ПРОЧИЕ НЕНАЛОГОВЫЕ ДОХОДЫ</t>
  </si>
  <si>
    <t xml:space="preserve"> 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</si>
  <si>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</si>
  <si>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</si>
  <si>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</si>
  <si>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 xml:space="preserve"> 2 02 10000 00 0000 151</t>
  </si>
  <si>
    <t>Дотации бюджетам бюджетной системы Российской Федерации</t>
  </si>
  <si>
    <t xml:space="preserve"> 2 02 15001 02 0000 151</t>
  </si>
  <si>
    <t>Дотации бюджетам субъектов Российской Федерации на выравнивание бюджетной обеспеченности</t>
  </si>
  <si>
    <t xml:space="preserve"> 2 02 20000 00 0000 151</t>
  </si>
  <si>
    <t>Субсидии бюджетам бюджетной системы Российской Федерации (межбюджетные субсидии)</t>
  </si>
  <si>
    <t xml:space="preserve"> 2 02 30000 00 0000 151</t>
  </si>
  <si>
    <t>Субвенции бюджетам бюджетной системы Российской Федерации</t>
  </si>
  <si>
    <t xml:space="preserve"> 2 02 40000 00 0000 151</t>
  </si>
  <si>
    <t>Иные межбюджетные трансферты</t>
  </si>
  <si>
    <t/>
  </si>
  <si>
    <t>ВСЕГО ДОХОДОВ</t>
  </si>
  <si>
    <t>В связи с возвратом налога за предыдущие периоды (ПАО "Газпром") в соответствии с согласованным графиком</t>
  </si>
  <si>
    <t>В связи с изменением методики расчета налогооблагаемой базы по отдельным видам полезных ископаемых, а также применением  в отношении апатит-нефелиновых, апатитовых и фосфоритовых руд рентного коэффициента Крента, равного 7 (в 2021 году применялся коэффициент 3,5)</t>
  </si>
  <si>
    <t>В связи с увеличением количества налогоплательщиков, применяющих данную систему налогообложения (налог на профессиональный доход)</t>
  </si>
  <si>
    <t>В связи с уменьшением поступлений налога на прибыль организаций консолидированных групп налогоплательщиков (возврат переплаты крупнейшими налогоплательщиками)</t>
  </si>
  <si>
    <t>Увеличение поступлений в основном по прочим доходам от компенсации затрат бюджетов субъектов Российской Федерации (в 11,6 раз) в связи с погашением дебиторской задолженности прошлых лет</t>
  </si>
  <si>
    <t>Увеличение поступлений в основном по доходам от операций по управлению остатками средств на едином казначейском счете, зачисляемым в бюджеты субъектов Российской Федерации: с 2021 года Федеральным казначейством внедрен механизм управления свободными остатками средств на счетах бюджетов субъектов Российской Федерации, что позволило получить дополнительные доходы</t>
  </si>
  <si>
    <t xml:space="preserve">Снижение поступлений в связи с поступлением в меньшем объеме субвенции на реализацию полномочий Российской Федерации по осуществлению социальных выплат безработным гражданам; в связи с не поступлением в 2022 г. субвенции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</si>
  <si>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Исполнение ОБ по доходам</t>
  </si>
  <si>
    <t>за период с 01.01.2022г. по 31.12.2022г.</t>
  </si>
  <si>
    <t>Единица измерения: руб.</t>
  </si>
  <si>
    <t>Код ВД</t>
  </si>
  <si>
    <t>Наименование ВД</t>
  </si>
  <si>
    <t>План (доходы)</t>
  </si>
  <si>
    <t>Исполнено на отч. дату</t>
  </si>
  <si>
    <t>% исполнения</t>
  </si>
  <si>
    <t>Исполнено</t>
  </si>
  <si>
    <t>Исполнено на 01.01.2022</t>
  </si>
  <si>
    <t>Рост (снижение) доходов  в срав-ии с анал. период 2021 г.</t>
  </si>
  <si>
    <t>Первоначальный</t>
  </si>
  <si>
    <t>Уточненный</t>
  </si>
  <si>
    <t>Перв.КП</t>
  </si>
  <si>
    <t>Уточн.КП</t>
  </si>
  <si>
    <t xml:space="preserve">январь </t>
  </si>
  <si>
    <t>февраль</t>
  </si>
  <si>
    <t>март</t>
  </si>
  <si>
    <t>апрель</t>
  </si>
  <si>
    <t>май</t>
  </si>
  <si>
    <t>июнь</t>
  </si>
  <si>
    <t>июль</t>
  </si>
  <si>
    <t>август</t>
  </si>
  <si>
    <t>сентябрь</t>
  </si>
  <si>
    <t>октябрь</t>
  </si>
  <si>
    <t>ноябрь</t>
  </si>
  <si>
    <t>декабрь</t>
  </si>
  <si>
    <t>в абсолютных суммах</t>
  </si>
  <si>
    <t>в %</t>
  </si>
  <si>
    <t>1</t>
  </si>
  <si>
    <t>2</t>
  </si>
  <si>
    <t>3</t>
  </si>
  <si>
    <t>4</t>
  </si>
  <si>
    <t>5</t>
  </si>
  <si>
    <t>6</t>
  </si>
  <si>
    <t>7</t>
  </si>
  <si>
    <t>8</t>
  </si>
  <si>
    <t>9</t>
  </si>
  <si>
    <t>10</t>
  </si>
  <si>
    <t>11</t>
  </si>
  <si>
    <t>12</t>
  </si>
  <si>
    <t>13</t>
  </si>
  <si>
    <t>14</t>
  </si>
  <si>
    <t>15</t>
  </si>
  <si>
    <t>16</t>
  </si>
  <si>
    <t>17</t>
  </si>
  <si>
    <t>18</t>
  </si>
  <si>
    <t>19</t>
  </si>
  <si>
    <t>20</t>
  </si>
  <si>
    <t>21</t>
  </si>
  <si>
    <t>22</t>
  </si>
  <si>
    <t>Всего доходов</t>
  </si>
  <si>
    <t>1000000000</t>
  </si>
  <si>
    <t>НАЛОГОВЫЕ ДОХОДЫ</t>
  </si>
  <si>
    <t>1010000000</t>
  </si>
  <si>
    <t>1010100000</t>
  </si>
  <si>
    <t>1010101202</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</si>
  <si>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</si>
  <si>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1010101402</t>
  </si>
  <si>
    <t>Налог на прибыль организаций консолидированных групп налогоплательщиков, зачисляемый в бюджеты субъектов Российской Федерации</t>
  </si>
  <si>
    <t>1010101602</t>
  </si>
  <si>
    <t>Налог на прибыль организаций, уплачиваемый международными холдинговыми компаниями, зачисляемый в бюджеты субъектов Российской Федерации</t>
  </si>
  <si>
    <t>1010200000</t>
  </si>
  <si>
    <t>1010201001</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</si>
  <si>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</si>
  <si>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1010202001</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</si>
  <si>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</si>
  <si>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</si>
  <si>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</si>
  <si>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</si>
  <si>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</si>
  <si>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1010205001</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</si>
  <si>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</si>
  <si>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1010208001</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</si>
  <si>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</si>
  <si>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1010209001</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</si>
  <si>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</si>
  <si>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1010210001</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</si>
  <si>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</si>
  <si>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1030000000</t>
  </si>
  <si>
    <t>1030210001</t>
  </si>
  <si>
    <r>
      <t>Акцизы на</t>
    </r>
    <r>
      <rPr>
        <b/>
        <sz val="10"/>
        <color rgb="FF000000"/>
        <rFont val="Times New Roman"/>
        <family val="1"/>
        <charset val="204"/>
      </rPr>
      <t xml:space="preserve"> пиво</t>
    </r>
    <r>
      <rPr>
        <sz val="10"/>
        <color rgb="FF000000"/>
        <rFont val="Times New Roman"/>
        <family val="1"/>
        <charset val="204"/>
      </rPr>
      <t>, производимое на территории Российской Федерации</t>
    </r>
  </si>
  <si>
    <t>1030214201</t>
  </si>
  <si>
    <r>
      <t>Доходы от уплаты акцизов на</t>
    </r>
    <r>
      <rPr>
        <b/>
        <sz val="10"/>
        <color rgb="FF000000"/>
        <rFont val="Times New Roman"/>
        <family val="1"/>
        <charset val="204"/>
      </rPr>
      <t xml:space="preserve"> алкогольную продукцию</t>
    </r>
    <r>
      <rPr>
        <sz val="10"/>
        <color rgb="FF000000"/>
        <rFont val="Times New Roman"/>
        <family val="1"/>
        <charset val="204"/>
      </rPr>
      <t xml:space="preserve">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r>
  </si>
  <si>
    <t>1030214301</t>
  </si>
  <si>
    <r>
      <t xml:space="preserve">Доходы от уплаты акцизов на </t>
    </r>
    <r>
      <rPr>
        <b/>
        <sz val="10"/>
        <color rgb="FF000000"/>
        <rFont val="Times New Roman"/>
        <family val="1"/>
        <charset val="204"/>
      </rPr>
      <t>алкогольную продукцию</t>
    </r>
    <r>
      <rPr>
        <sz val="10"/>
        <color rgb="FF000000"/>
        <rFont val="Times New Roman"/>
        <family val="1"/>
        <charset val="204"/>
      </rPr>
      <t xml:space="preserve">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r>
  </si>
  <si>
    <t>1030219001</t>
  </si>
  <si>
    <r>
      <t>Доходы от уплаты акцизов на</t>
    </r>
    <r>
      <rPr>
        <b/>
        <sz val="10"/>
        <color rgb="FF000000"/>
        <rFont val="Times New Roman"/>
        <family val="1"/>
        <charset val="204"/>
      </rPr>
      <t xml:space="preserve"> этиловый спи</t>
    </r>
    <r>
      <rPr>
        <sz val="10"/>
        <color rgb="FF000000"/>
        <rFont val="Times New Roman"/>
        <family val="1"/>
        <charset val="204"/>
      </rPr>
      <t>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r>
  </si>
  <si>
    <t>1030220001</t>
  </si>
  <si>
    <r>
      <t xml:space="preserve">Доходы от уплаты акцизов на </t>
    </r>
    <r>
      <rPr>
        <b/>
        <sz val="10"/>
        <color rgb="FF000000"/>
        <rFont val="Times New Roman"/>
        <family val="1"/>
        <charset val="204"/>
      </rPr>
      <t>этиловый спирт</t>
    </r>
    <r>
      <rPr>
        <sz val="10"/>
        <color rgb="FF000000"/>
        <rFont val="Times New Roman"/>
        <family val="1"/>
        <charset val="204"/>
      </rPr>
      <t xml:space="preserve">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r>
  </si>
  <si>
    <t>1030221001</t>
  </si>
  <si>
    <r>
      <t xml:space="preserve">Доходы от уплаты акцизов на </t>
    </r>
    <r>
      <rPr>
        <b/>
        <sz val="10"/>
        <color rgb="FF000000"/>
        <rFont val="Times New Roman"/>
        <family val="1"/>
        <charset val="204"/>
      </rPr>
      <t>спиртосодержащую продукцию</t>
    </r>
    <r>
      <rPr>
        <sz val="10"/>
        <color rgb="FF000000"/>
        <rFont val="Times New Roman"/>
        <family val="1"/>
        <charset val="204"/>
      </rPr>
      <t>,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r>
  </si>
  <si>
    <t>1030222001</t>
  </si>
  <si>
    <r>
      <t xml:space="preserve">Доходы от уплаты акцизов на </t>
    </r>
    <r>
      <rPr>
        <b/>
        <sz val="10"/>
        <color rgb="FF000000"/>
        <rFont val="Times New Roman"/>
        <family val="1"/>
        <charset val="204"/>
      </rPr>
      <t>этиловый спирт</t>
    </r>
    <r>
      <rPr>
        <sz val="10"/>
        <color rgb="FF000000"/>
        <rFont val="Times New Roman"/>
        <family val="1"/>
        <charset val="204"/>
      </rPr>
      <t xml:space="preserve">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r>
  </si>
  <si>
    <t>Ф</t>
  </si>
  <si>
    <t>1030223101</t>
  </si>
  <si>
    <r>
      <t xml:space="preserve">Доходы от уплаты акцизов на </t>
    </r>
    <r>
      <rPr>
        <b/>
        <sz val="10"/>
        <color rgb="FF000000"/>
        <rFont val="Times New Roman"/>
        <family val="1"/>
        <charset val="204"/>
      </rPr>
      <t>дизельное топливо</t>
    </r>
    <r>
      <rPr>
        <sz val="10"/>
        <color rgb="FF000000"/>
        <rFont val="Times New Roman"/>
        <family val="1"/>
        <charset val="204"/>
      </rPr>
      <t>,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r>
  </si>
  <si>
    <t>1030223201</t>
  </si>
  <si>
    <r>
      <t>Доходы от уплаты акцизов на</t>
    </r>
    <r>
      <rPr>
        <b/>
        <sz val="10"/>
        <color rgb="FF000000"/>
        <rFont val="Times New Roman"/>
        <family val="1"/>
        <charset val="204"/>
      </rPr>
      <t xml:space="preserve"> дизельное топлив</t>
    </r>
    <r>
      <rPr>
        <sz val="10"/>
        <color rgb="FF000000"/>
        <rFont val="Times New Roman"/>
        <family val="1"/>
        <charset val="204"/>
      </rPr>
      <t>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r>
  </si>
  <si>
    <t>1030224101</t>
  </si>
  <si>
    <r>
      <t xml:space="preserve">Доходы от уплаты акцизов на </t>
    </r>
    <r>
      <rPr>
        <b/>
        <sz val="10"/>
        <color rgb="FF000000"/>
        <rFont val="Times New Roman"/>
        <family val="1"/>
        <charset val="204"/>
      </rPr>
      <t xml:space="preserve">моторные масла </t>
    </r>
    <r>
      <rPr>
        <sz val="10"/>
        <color rgb="FF000000"/>
        <rFont val="Times New Roman"/>
        <family val="1"/>
        <charset val="204"/>
      </rPr>
      <t>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r>
  </si>
  <si>
    <t>1030224201</t>
  </si>
  <si>
    <r>
      <t xml:space="preserve">Доходы от уплаты акцизов на </t>
    </r>
    <r>
      <rPr>
        <b/>
        <sz val="10"/>
        <color rgb="FF000000"/>
        <rFont val="Times New Roman"/>
        <family val="1"/>
        <charset val="204"/>
      </rPr>
      <t>моторные масла</t>
    </r>
    <r>
      <rPr>
        <sz val="10"/>
        <color rgb="FF000000"/>
        <rFont val="Times New Roman"/>
        <family val="1"/>
        <charset val="204"/>
      </rPr>
      <t xml:space="preserve">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r>
  </si>
  <si>
    <t>1030225101</t>
  </si>
  <si>
    <r>
      <t>Доходы от уплаты акцизов на</t>
    </r>
    <r>
      <rPr>
        <b/>
        <sz val="10"/>
        <color rgb="FF000000"/>
        <rFont val="Times New Roman"/>
        <family val="1"/>
        <charset val="204"/>
      </rPr>
      <t xml:space="preserve"> автомобильный бензин</t>
    </r>
    <r>
      <rPr>
        <sz val="10"/>
        <color rgb="FF000000"/>
        <rFont val="Times New Roman"/>
        <family val="1"/>
        <charset val="204"/>
      </rPr>
      <t>,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r>
  </si>
  <si>
    <t>1030225201</t>
  </si>
  <si>
    <r>
      <t>Доходы от уплаты акцизов на</t>
    </r>
    <r>
      <rPr>
        <b/>
        <sz val="10"/>
        <color rgb="FF000000"/>
        <rFont val="Times New Roman"/>
        <family val="1"/>
        <charset val="204"/>
      </rPr>
      <t xml:space="preserve"> автомобильный бензин</t>
    </r>
    <r>
      <rPr>
        <sz val="10"/>
        <color rgb="FF000000"/>
        <rFont val="Times New Roman"/>
        <family val="1"/>
        <charset val="204"/>
      </rPr>
      <t>,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r>
  </si>
  <si>
    <t>1030226101</t>
  </si>
  <si>
    <r>
      <t xml:space="preserve">Доходы от уплаты акцизов на </t>
    </r>
    <r>
      <rPr>
        <b/>
        <sz val="10"/>
        <color rgb="FF000000"/>
        <rFont val="Times New Roman"/>
        <family val="1"/>
        <charset val="204"/>
      </rPr>
      <t>прямогонный бензин</t>
    </r>
    <r>
      <rPr>
        <sz val="10"/>
        <color rgb="FF000000"/>
        <rFont val="Times New Roman"/>
        <family val="1"/>
        <charset val="204"/>
      </rPr>
      <t>,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r>
  </si>
  <si>
    <t>1030226201</t>
  </si>
  <si>
    <r>
      <t xml:space="preserve">Доходы от уплаты акцизов на </t>
    </r>
    <r>
      <rPr>
        <b/>
        <sz val="10"/>
        <color rgb="FF000000"/>
        <rFont val="Times New Roman"/>
        <family val="1"/>
        <charset val="204"/>
      </rPr>
      <t>прямогонный бензин</t>
    </r>
    <r>
      <rPr>
        <sz val="10"/>
        <color rgb="FF000000"/>
        <rFont val="Times New Roman"/>
        <family val="1"/>
        <charset val="204"/>
      </rPr>
      <t>,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r>
  </si>
  <si>
    <t>Доходы от уплаты акцизов на нефтепродукты</t>
  </si>
  <si>
    <t>'Доходы от уплаты акцизов на нефтепродукты ("Безопасные и качественные автомобильные дороги")</t>
  </si>
  <si>
    <t>1050000000</t>
  </si>
  <si>
    <t>1050600001</t>
  </si>
  <si>
    <t>Налог на профессиональный доход</t>
  </si>
  <si>
    <t>1060000000</t>
  </si>
  <si>
    <t>1060201002</t>
  </si>
  <si>
    <t>'в т.ч. Дорожный фонд</t>
  </si>
  <si>
    <t>1060202002</t>
  </si>
  <si>
    <t>Налог на имущество организаций по имуществу, входящему в Единую систему газоснабжения</t>
  </si>
  <si>
    <t>1060400000</t>
  </si>
  <si>
    <t>1060401102</t>
  </si>
  <si>
    <t>Транспортный налог с организаций</t>
  </si>
  <si>
    <t>1060401202</t>
  </si>
  <si>
    <t>Транспортный налог с физических лиц</t>
  </si>
  <si>
    <t>1060500002</t>
  </si>
  <si>
    <t>1070000000</t>
  </si>
  <si>
    <t>1070100000</t>
  </si>
  <si>
    <t>Налог на добычу полезных ископаемых</t>
  </si>
  <si>
    <t>1070102001</t>
  </si>
  <si>
    <t>Налог на добычу общераспространенных полезных ископаемых</t>
  </si>
  <si>
    <t>1070103001</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</si>
  <si>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t>
  </si>
  <si>
    <t>1070108001</t>
  </si>
  <si>
    <t>Налог на добычу прочих полезных ископаемых, в отношении которых при налогообложении установлен рентный коэффициент, отличный от 1</t>
  </si>
  <si>
    <t>1070109001</t>
  </si>
  <si>
    <t xml:space="preserve">Налог на добычу полезных ископаемых в виде железной руды (за исключением окисленных железистых кварцитов) (сумма платежа (перерасчеты, недоимка и задолженность по соответствующему платежу, в том числе по отмененному) </t>
  </si>
  <si>
    <t>1070113001</t>
  </si>
  <si>
    <t>Налог на добычу полезных ископаемых в виде апатит-нефелиновых, апатитовых и фосфоритовых руд (сумма платежа (перерасчеты, недоимка и задолженность по соответствующему платежу, в том числе по отмененному)</t>
  </si>
  <si>
    <t>1070114001</t>
  </si>
  <si>
    <t>Налог на добычу полезных ископаемых в виде апатит-магнетитовых руд (сумма платежа (перерасчеты, недоимка и задолженность по соответствующему платежу, в том числе по отмененному)</t>
  </si>
  <si>
    <t>1070115001</t>
  </si>
  <si>
    <t>Налог на добычу полезных ископаемых в виде апатит-штаффелитовых руд (сумма платежа (перерасчеты, недоимка и задолженность по соответствующему платежу, в том числе по отмененному)</t>
  </si>
  <si>
    <t>1070116001</t>
  </si>
  <si>
    <t>Налог на добычу полезных ископаемых в виде маложелезистых апатитовых руд (сумма платежа (перерасчеты, недоимка и задолженность по соответствующему платежу, в том числе по отмененному)</t>
  </si>
  <si>
    <t>1070400000</t>
  </si>
  <si>
    <t>Сборы за пользование объектами животного мира и за пользование объектами водных биологических ресурсов</t>
  </si>
  <si>
    <t>1070401001</t>
  </si>
  <si>
    <t>Сбор за пользование объектами животного мира</t>
  </si>
  <si>
    <t>1070402001</t>
  </si>
  <si>
    <t>Сбор за пользование объектами водных биологических ресурсов (исключая внутренние водные объекты)</t>
  </si>
  <si>
    <t>1070403001</t>
  </si>
  <si>
    <t>Сбор за пользование объектами водных биологических ресурсов (по внутренним водным объектам)</t>
  </si>
  <si>
    <t>1080000000</t>
  </si>
  <si>
    <t>ГОСУДАРСТВЕННАЯ ПОШЛИНА</t>
  </si>
  <si>
    <t>1080202001</t>
  </si>
  <si>
    <t>Государственная пошлина по делам, рассматриваемым конституционными (уставными) судами субъектов Российской Федерации</t>
  </si>
  <si>
    <t>1080500001</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</si>
  <si>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</si>
  <si>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1080600001</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</si>
  <si>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</si>
  <si>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1080701001</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</si>
  <si>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</si>
  <si>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1080702001</t>
  </si>
  <si>
    <t>Государственная пошлина за государственную регистрацию прав, ограничений (обременений) прав на недвижимое имущество и сделок с ним</t>
  </si>
  <si>
    <t>1080708201</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</si>
  <si>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</si>
  <si>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1080710001</t>
  </si>
  <si>
    <t>Государственная пошлина за выдачу и обмен паспорта гражданина Российской Федерации</t>
  </si>
  <si>
    <t>1080711001</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</si>
  <si>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</si>
  <si>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1080712001</t>
  </si>
  <si>
    <t>Государственная пошлина за государственную регистрацию политических партий и региональных отделений политических партий</t>
  </si>
  <si>
    <t>1080713001</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</si>
  <si>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</si>
  <si>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1080714101</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</si>
  <si>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</si>
  <si>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1080714201</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</si>
  <si>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</si>
  <si>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1080717201</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</si>
  <si>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</si>
  <si>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1080731001</t>
  </si>
  <si>
    <t>Государственная пошлина за повторную выдачу свидетельства о постановке на учет в налоговом органе</t>
  </si>
  <si>
    <t>1080734001</t>
  </si>
  <si>
    <t>Государственная пошлина за выдачу свидетельства о государственной аккредитации региональной спортивной федерации</t>
  </si>
  <si>
    <t>1080738001</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</si>
  <si>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</si>
  <si>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1080739001</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</si>
  <si>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</si>
  <si>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1080740001</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</si>
  <si>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</si>
  <si>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1080751001</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</si>
  <si>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</si>
  <si>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1090000000</t>
  </si>
  <si>
    <t>ЗАДОЛЖЕННОСТЬ И ПЕРЕРАСЧЕТЫ ПО ОТМЕНЕННЫМ НАЛОГАМ, СБОРАМ И ИНЫМ ОБЯЗАТЕЛЬНЫМ ПЛАТЕЖАМ</t>
  </si>
  <si>
    <t>1090401002</t>
  </si>
  <si>
    <t>Налог на имущество предприятий</t>
  </si>
  <si>
    <t>1090402002</t>
  </si>
  <si>
    <t>Налог с владельцев транспортных средств и налог на приобретение автотранспортных средств</t>
  </si>
  <si>
    <t>1090403001</t>
  </si>
  <si>
    <t>Налог на пользователей автомобильных дорог</t>
  </si>
  <si>
    <t>1090601002</t>
  </si>
  <si>
    <t>Налог с продаж</t>
  </si>
  <si>
    <t>1091101002</t>
  </si>
  <si>
    <t>Налог, взимаемый в виде стоимости патента в связи с применением упрощенной системы налогообложения</t>
  </si>
  <si>
    <t>1091102002</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</si>
  <si>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</si>
  <si>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1100000000</t>
  </si>
  <si>
    <t>НЕНАЛОГОВЫЕ ДОХОДЫ</t>
  </si>
  <si>
    <t>1110000000</t>
  </si>
  <si>
    <t>1110102002</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</si>
  <si>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</si>
  <si>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1110210202</t>
  </si>
  <si>
    <t>Доходы от операций по управлению остатками средств на едином казначейском счете, зачисляемые в бюджеты субъектов Российской Федерации</t>
  </si>
  <si>
    <t>1110302002</t>
  </si>
  <si>
    <t>Проценты, полученные от предоставления бюджетных кредитов внутри страны за счет средств бюджетов субъектов Российской Федерации</t>
  </si>
  <si>
    <t>1110502202</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</si>
  <si>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</si>
  <si>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1110503202</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</si>
  <si>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</si>
  <si>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1110507202</t>
  </si>
  <si>
    <t>Доходы от сдачи в аренду имущества, составляющего казну субъекта Российской Федерации (за исключением земельных участков)</t>
  </si>
  <si>
    <t>1110510002</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</si>
  <si>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</si>
  <si>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1110532202</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</si>
  <si>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</si>
  <si>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1110532604</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</si>
  <si>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</si>
  <si>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1110532613</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</si>
  <si>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</si>
  <si>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1110701202</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</si>
  <si>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</si>
  <si>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1110904202</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</si>
  <si>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</si>
  <si>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1110906401</t>
  </si>
  <si>
    <t>Плата за пользование пространственными данными и материалами, не являющимися объектами авторского права, содержащимися в региональных фондах пространственных данных</t>
  </si>
  <si>
    <t>1120000000</t>
  </si>
  <si>
    <t>1120201201</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</si>
  <si>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</si>
  <si>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1120203001</t>
  </si>
  <si>
    <t>Регулярные платежи за пользование недрами при пользовании недрами на территории Российской Федерации</t>
  </si>
  <si>
    <t>1120205201</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</si>
  <si>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</si>
  <si>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1120210202</t>
  </si>
  <si>
    <t>Сборы за участие в конкурсе (аукционе) на право пользования участками недр местного значения</t>
  </si>
  <si>
    <t>1120401302</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</si>
  <si>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</si>
  <si>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1120401402</t>
  </si>
  <si>
    <t>Плата за использование лесов, расположенных на землях лесного фонда, в части, превышающей минимальный размер арендной платы</t>
  </si>
  <si>
    <t>1120401502</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</si>
  <si>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</si>
  <si>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1130000000</t>
  </si>
  <si>
    <t>1130102001</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</si>
  <si>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</si>
  <si>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1130103101</t>
  </si>
  <si>
    <t>Плата за предоставление сведений из Единого государственного реестра недвижимости</t>
  </si>
  <si>
    <t>1130119001</t>
  </si>
  <si>
    <t>Плата за предоставление информации из реестра дисквалифицированных лиц</t>
  </si>
  <si>
    <t>1130141001</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</si>
  <si>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</si>
  <si>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1130199101</t>
  </si>
  <si>
    <t>Прочие доходы от оказания платных услуг (работ) получателями средств федерального бюджета</t>
  </si>
  <si>
    <t>1130199202</t>
  </si>
  <si>
    <t>Прочие доходы от оказания платных услуг (работ) получателями средств бюджетов субъектов Российской Федерации</t>
  </si>
  <si>
    <t>1130204001</t>
  </si>
  <si>
    <t>Доходы, поступающие в порядке возмещения бюджету субъекта Российской Федерации расходов, направленных на покрытие процессуальных издержек</t>
  </si>
  <si>
    <t>1130206202</t>
  </si>
  <si>
    <t>Доходы, поступающие в порядке возмещения расходов, понесенных в связи с эксплуатацией имущества субъектов Российской Федерации</t>
  </si>
  <si>
    <t>1130299202</t>
  </si>
  <si>
    <t>Прочие доходы от компенсации затрат бюджетов субъектов Российской Федерации</t>
  </si>
  <si>
    <t>1140000000</t>
  </si>
  <si>
    <t>1140202202</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</si>
  <si>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t>
  </si>
  <si>
    <t>1140202302</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</si>
  <si>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</si>
  <si>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1140202802</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</si>
  <si>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</si>
  <si>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1140602202</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</si>
  <si>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</si>
  <si>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1150000000</t>
  </si>
  <si>
    <t>1150202002</t>
  </si>
  <si>
    <t>Платежи, взимаемые государственными органами (организациями) субъектов Российской Федерации за выполнение определенных функций</t>
  </si>
  <si>
    <t>1150702001</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</si>
  <si>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</si>
  <si>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1160000000</t>
  </si>
  <si>
    <t>1160105301</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</si>
  <si>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</si>
  <si>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1160106301</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</si>
  <si>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</si>
  <si>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1160107201</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</si>
  <si>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</si>
  <si>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1160107301</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</si>
  <si>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</si>
  <si>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1160108201</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</si>
  <si>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</si>
  <si>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1160108301</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</si>
  <si>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</si>
  <si>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1160109201</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</si>
  <si>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</si>
  <si>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1160109301</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</si>
  <si>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</si>
  <si>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1160110301</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</si>
  <si>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</si>
  <si>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1160111301</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</si>
  <si>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</si>
  <si>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1160112101</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</si>
  <si>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</si>
  <si>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в т.ч. в Дорожный фонд МО</t>
  </si>
  <si>
    <t>1160112301</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</si>
  <si>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</si>
  <si>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1160113301</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</si>
  <si>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</si>
  <si>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1160114201</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</si>
  <si>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</si>
  <si>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1160114301</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</si>
  <si>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</si>
  <si>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1160115201</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</si>
  <si>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</si>
  <si>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1160115301</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</si>
  <si>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</si>
  <si>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1160115601</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</si>
  <si>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</si>
  <si>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1160116301</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</si>
  <si>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</si>
  <si>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1160117301</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</si>
  <si>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</si>
  <si>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1160118301</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</si>
  <si>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</si>
  <si>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1160119201</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</si>
  <si>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</si>
  <si>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1160119301</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</si>
  <si>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</si>
  <si>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1160119601</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</si>
  <si>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контрольно-счетных органов субъектов Российской Федерации</t>
  </si>
  <si>
    <t>1160120201</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</si>
  <si>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</si>
  <si>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1160120301</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</si>
  <si>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</si>
  <si>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1160120501</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</si>
  <si>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(руководителями высших исполнительных органов государственной власти) субъектов Российской Федерации</t>
  </si>
  <si>
    <t>1160124201</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</si>
  <si>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</si>
  <si>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1160133201</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</si>
  <si>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</si>
  <si>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1160133301</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</si>
  <si>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</si>
  <si>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1160201002</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</si>
  <si>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</si>
  <si>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1160701002</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</si>
  <si>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</si>
  <si>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1160703002</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</si>
  <si>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</si>
  <si>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1160704002</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</si>
  <si>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</si>
  <si>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1160709002</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</si>
  <si>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</si>
  <si>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1161002102</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</si>
  <si>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</si>
  <si>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1161002202</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</si>
  <si>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</si>
  <si>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1161005602</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</si>
  <si>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</si>
  <si>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1161010002</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</si>
  <si>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</si>
  <si>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1161012201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</si>
  <si>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</si>
  <si>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1161012801</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</si>
  <si>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</si>
  <si>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1161106301</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</si>
  <si>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</si>
  <si>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1170000000</t>
  </si>
  <si>
    <t>1170102002</t>
  </si>
  <si>
    <t>Невыясненные поступления, зачисляемые в бюджеты субъектов Российской Федерации</t>
  </si>
  <si>
    <t>1170502002</t>
  </si>
  <si>
    <t>Прочие неналоговые доходы бюджетов субъектов Российской Федерации</t>
  </si>
  <si>
    <t>2000000000</t>
  </si>
  <si>
    <t>2010000000</t>
  </si>
  <si>
    <t>БЕЗВОЗМЕЗДНЫЕ ПОСТУПЛЕНИЯ ОТ НЕРЕЗИДЕНТОВ</t>
  </si>
  <si>
    <t>2010201002</t>
  </si>
  <si>
    <t>Предоставление нерезидентами грантов для получателей средств бюджетов субъектов Российской Федерации</t>
  </si>
  <si>
    <t>2020000000</t>
  </si>
  <si>
    <t>2021000000</t>
  </si>
  <si>
    <t>2021500102</t>
  </si>
  <si>
    <t>2021500202</t>
  </si>
  <si>
    <t>Дотации бюджетам субъектов Российской Федерации на поддержку мер по обеспечению сбалансированности бюджетов</t>
  </si>
  <si>
    <t>2021501002</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</si>
  <si>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</si>
  <si>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2021539902</t>
  </si>
  <si>
    <t>Дотации бюджетам субъектов Российской Федерации на премирование победителей Всероссийского конкурса "Лучшая муниципальная практика"</t>
  </si>
  <si>
    <t>2021554902</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</si>
  <si>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</si>
  <si>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2022000000</t>
  </si>
  <si>
    <t>2022500702</t>
  </si>
  <si>
    <t>Субсидии бюджетам субъектов Российской Федерации на выплату региональных социальных доплат к пенсии</t>
  </si>
  <si>
    <t>2022502102</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</si>
  <si>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</si>
  <si>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2022502702</t>
  </si>
  <si>
    <t>Субсидии бюджетам субъектов Российской Федерации на реализацию мероприятий государственной программы Российской Федерации "Доступная среда"</t>
  </si>
  <si>
    <t>2022502802</t>
  </si>
  <si>
    <t>Субсидии бюджетам субъектов Российской Федерации на поддержку региональных проектов в сфере информационных технологий</t>
  </si>
  <si>
    <t>2022506602</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</si>
  <si>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</si>
  <si>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2022508102</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</si>
  <si>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</si>
  <si>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2022508202</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</si>
  <si>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</si>
  <si>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2022508402</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</si>
  <si>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</si>
  <si>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2022508602</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</si>
  <si>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</si>
  <si>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2022509702</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</si>
  <si>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</si>
  <si>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2022511402</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</si>
  <si>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</si>
  <si>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2022513802</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</si>
  <si>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</si>
  <si>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2022516902</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</si>
  <si>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</si>
  <si>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2022517302</t>
  </si>
  <si>
    <t>Субсидии бюджетам субъектов Российской Федерации на создание детских технопарков "Кванториум"</t>
  </si>
  <si>
    <t>2022517702</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</si>
  <si>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</si>
  <si>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2022517902</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</si>
  <si>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</si>
  <si>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2022518702</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</si>
  <si>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</si>
  <si>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2022518902</t>
  </si>
  <si>
    <t>Субсидии бюджетам субъектов Российской Федерации на создание центров выявления и поддержки одаренных детей</t>
  </si>
  <si>
    <t>2022520102</t>
  </si>
  <si>
    <t>Субсидии бюджетам субъектов Российской Федерации на развитие паллиативной медицинской помощи</t>
  </si>
  <si>
    <t>2022520202</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</si>
  <si>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</si>
  <si>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2022521002</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</si>
  <si>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</si>
  <si>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2022521902</t>
  </si>
  <si>
    <t>Субсидии бюджетам субъектов Российской Федерации на создание центров цифрового образования детей</t>
  </si>
  <si>
    <t>2022522802</t>
  </si>
  <si>
    <t>Субсидии бюджетам субъектов Российской Федерации на оснащение объектов спортивной инфраструктуры спортивно-технологическим оборудованием</t>
  </si>
  <si>
    <t>2022522902</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</si>
  <si>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</si>
  <si>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2022523202</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</si>
  <si>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</si>
  <si>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2022524202</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</si>
  <si>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</si>
  <si>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2022524302</t>
  </si>
  <si>
    <t>Субсидии бюджетам субъектов Российской Федерации на строительство и реконструкцию (модернизацию) объектов питьевого водоснабжения</t>
  </si>
  <si>
    <t>2022525502</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</si>
  <si>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</si>
  <si>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2022525602</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</si>
  <si>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</si>
  <si>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2022529102</t>
  </si>
  <si>
    <t>Субсидии бюджетам субъектов Российской Федерации на повышение эффективности службы занятости</t>
  </si>
  <si>
    <t>2022529902</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</si>
  <si>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</si>
  <si>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2022530202</t>
  </si>
  <si>
    <t>Субсидии бюджетам субъектов Российской Федерации на осуществление ежемесячных выплат на детей в возрасте от трех до семи лет включительно</t>
  </si>
  <si>
    <t>2022530402</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</si>
  <si>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</si>
  <si>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2022530502</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</si>
  <si>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</si>
  <si>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2022533102</t>
  </si>
  <si>
    <t>Субсидии бюджетам субъектов Российской Федерации на обеспечение поддержки общественных инициатив на создание модульных некапитальных средств размещения (кемпингов и автокемпингов)</t>
  </si>
  <si>
    <t>2022533202</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</si>
  <si>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</si>
  <si>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2022533502</t>
  </si>
  <si>
    <t>Субсидии бюджетам субъектов Российской Федерации на развитие инфраструктуры туризма</t>
  </si>
  <si>
    <t>2022535902</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</si>
  <si>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</si>
  <si>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2022536502</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</si>
  <si>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</si>
  <si>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2022539402</t>
  </si>
  <si>
    <t xml:space="preserve">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дороги"_x000D_
</t>
  </si>
  <si>
    <t>2022540202</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</si>
  <si>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</si>
  <si>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2022540402</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</si>
  <si>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</si>
  <si>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2022542302</t>
  </si>
  <si>
    <t>Субсидии бюджетам субъектов Российской Федерации на 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t>
  </si>
  <si>
    <t>2022546202</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</si>
  <si>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</si>
  <si>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2022546702</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</si>
  <si>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</si>
  <si>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2022548002</t>
  </si>
  <si>
    <t>Субсидии бюджетам субъектов Российской Федерации на создание системы поддержки фермеров и развитие сельской кооперации</t>
  </si>
  <si>
    <t>2022548102</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</si>
  <si>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</si>
  <si>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2022549102</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</si>
  <si>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</si>
  <si>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2022549502</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</si>
  <si>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</si>
  <si>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2022549702</t>
  </si>
  <si>
    <t>Субсидии бюджетам субъектов Российской Федерации на реализацию мероприятий по обеспечению жильем молодых семей</t>
  </si>
  <si>
    <t>2022550202</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</si>
  <si>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</si>
  <si>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2022550802</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</si>
  <si>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</si>
  <si>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2022551302</t>
  </si>
  <si>
    <t>Субсидии бюджетам субъектов Российской Федерации на развитие сети учреждений культурно-досугового типа</t>
  </si>
  <si>
    <t>2022551402</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</si>
  <si>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</si>
  <si>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2022551502</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</si>
  <si>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</si>
  <si>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2022551602</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</si>
  <si>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</si>
  <si>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2022551702</t>
  </si>
  <si>
    <t>Субсидии бюджетам субъектов Российской Федерации на поддержку творческой деятельности и техническое оснащение детских и кукольных театров</t>
  </si>
  <si>
    <t>2022551902</t>
  </si>
  <si>
    <t>Субсидии бюджетам субъектов Российской Федерации на поддержку отрасли культуры</t>
  </si>
  <si>
    <t>2022552002</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</si>
  <si>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</si>
  <si>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2022552602</t>
  </si>
  <si>
    <t>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</si>
  <si>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2022552702</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</si>
  <si>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</si>
  <si>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2022555402</t>
  </si>
  <si>
    <t>Субсидии бюджетам субъектов Российской Федерации на обеспечение закупки авиационных работ в целях оказания медицинской помощи</t>
  </si>
  <si>
    <t>2022555502</t>
  </si>
  <si>
    <t>Субсидии бюджетам субъектов Российской Федерации на реализацию программ формирования современной городской среды</t>
  </si>
  <si>
    <t>2022557602</t>
  </si>
  <si>
    <t>Субсидии бюджетам субъектов Российской Федерации на обеспечение комплексного развития сельских территорий</t>
  </si>
  <si>
    <t>2022558602</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</si>
  <si>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</si>
  <si>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2022558902</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</si>
  <si>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</si>
  <si>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2022575002</t>
  </si>
  <si>
    <t>Субсидии бюджетам субъектов Российской Федерации на реализацию мероприятий по модернизации школьных систем образования</t>
  </si>
  <si>
    <t>2022575202</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</si>
  <si>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</si>
  <si>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2022575302</t>
  </si>
  <si>
    <t>Субсидии бюджетам субъектов Российской Федерации на софинансирование закупки оборудования для создания "умных" спортивных площадок</t>
  </si>
  <si>
    <t>2022578002</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</si>
  <si>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</si>
  <si>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2022713902</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</si>
  <si>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</si>
  <si>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2022722702</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</si>
  <si>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</si>
  <si>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2022733602</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</si>
  <si>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</si>
  <si>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2022756702</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</si>
  <si>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</si>
  <si>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2022757602</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</si>
  <si>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</si>
  <si>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2022999902</t>
  </si>
  <si>
    <t>Прочие субсидии бюджетам субъектов Российской Федерации</t>
  </si>
  <si>
    <t>2023000000</t>
  </si>
  <si>
    <t>2023511802</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</si>
  <si>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</si>
  <si>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2023512002</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</si>
  <si>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</si>
  <si>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2023512802</t>
  </si>
  <si>
    <t>Субвенции бюджетам субъектов Российской Федерации на осуществление отдельных полномочий в области водных отношений</t>
  </si>
  <si>
    <t>2023512902</t>
  </si>
  <si>
    <t>Субвенции бюджетам субъектов Российской Федерации на осуществление отдельных полномочий в области лесных отношений</t>
  </si>
  <si>
    <t>2023513402</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</si>
  <si>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</si>
  <si>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2023513502</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</si>
  <si>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</si>
  <si>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2023513702</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</si>
  <si>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</si>
  <si>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2023517602</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</si>
  <si>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</si>
  <si>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2023522002</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</si>
  <si>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</si>
  <si>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2023524002</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</si>
  <si>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</si>
  <si>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2023525002</t>
  </si>
  <si>
    <t>Субвенции бюджетам субъектов Российской Федерации на оплату жилищно-коммунальных услуг отдельным категориям граждан</t>
  </si>
  <si>
    <t>2023526002</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</si>
  <si>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</si>
  <si>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2023527002</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</si>
  <si>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</si>
  <si>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2023528002</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</si>
  <si>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</si>
  <si>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2023529002</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</si>
  <si>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</si>
  <si>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2023534502</t>
  </si>
  <si>
    <t>Субвенции бюджетам субъектов Российской Федерации на осуществление мер пожарной безопасности и тушение лесных пожаров</t>
  </si>
  <si>
    <t>2023538002</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</si>
  <si>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</si>
  <si>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2023542902</t>
  </si>
  <si>
    <t>Субвенции бюджетам субъектов Российской Федерации на увеличение площади лесовосстановления</t>
  </si>
  <si>
    <t>2023543002</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</si>
  <si>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</si>
  <si>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2023543102</t>
  </si>
  <si>
    <t>Субвенции бюджетам субъектов Российской Федерации на формирование запаса лесных семян для лесовосстановления</t>
  </si>
  <si>
    <t>2023543202</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</si>
  <si>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</si>
  <si>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2023546002</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</si>
  <si>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</si>
  <si>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2023546902</t>
  </si>
  <si>
    <t>Субвенции бюджетам субъектов Российской Федерации на проведение Всероссийской переписи населения 2020 года</t>
  </si>
  <si>
    <t>2023557302</t>
  </si>
  <si>
    <t>Субвенции бюджетам субъектов Российской Федерации на осуществление ежемесячной выплаты в связи с рождением (усыновлением) первого ребенка</t>
  </si>
  <si>
    <t>2023590002</t>
  </si>
  <si>
    <t>Единая субвенция бюджетам субъектов Российской Федерации и бюджету г. Байконура</t>
  </si>
  <si>
    <t>2024000000</t>
  </si>
  <si>
    <t>2024514102</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</si>
  <si>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</si>
  <si>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2024514202</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</si>
  <si>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</si>
  <si>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2024516102</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</si>
  <si>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</si>
  <si>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2024519002</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</si>
  <si>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</si>
  <si>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2024519102</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</si>
  <si>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</si>
  <si>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2024519202</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</si>
  <si>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</si>
  <si>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2024519702</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</si>
  <si>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</si>
  <si>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2024519802</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</si>
  <si>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</si>
  <si>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2024521602</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</si>
  <si>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</si>
  <si>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2024525202</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</si>
  <si>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</si>
  <si>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2024528902</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</si>
  <si>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</si>
  <si>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2024529602</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</si>
  <si>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</si>
  <si>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2024530302</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</si>
  <si>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</si>
  <si>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2024535402</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</si>
  <si>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</si>
  <si>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2024536302</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</si>
  <si>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</si>
  <si>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2024539002</t>
  </si>
  <si>
    <t>Межбюджетные трансферты, передаваемые бюджетам субъектов Российской Федерации на финансовое обеспечение дорожной деятельности</t>
  </si>
  <si>
    <t>2024539302</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</si>
  <si>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</si>
  <si>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2024542202</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</si>
  <si>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t>
  </si>
  <si>
    <t>2024542402</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</si>
  <si>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</si>
  <si>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2024545002</t>
  </si>
  <si>
    <t>Межбюджетные трансферты, передаваемые бюджетам субъектов Российской Федерации на реализацию проектов по повышению производительности труда на предприятиях - участниках национального проекта по направлению "Бережливое производство"</t>
  </si>
  <si>
    <t>2024545302</t>
  </si>
  <si>
    <t>Межбюджетные трансферты, передаваемые бюджетам субъектов Российской Федерации на создание виртуальных концертных залов</t>
  </si>
  <si>
    <t>2024545402</t>
  </si>
  <si>
    <t>Межбюджетные трансферты, передаваемые бюджетам субъектов Российской Федерации на создание модельных муниципальных библиотек</t>
  </si>
  <si>
    <t>2024545502</t>
  </si>
  <si>
    <t>Межбюджетные трансферты, передаваемые бюджетам субъектов Российской Федерации на реновацию учреждений отрасли культуры</t>
  </si>
  <si>
    <t>2024546802</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</si>
  <si>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</si>
  <si>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2024557502</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</si>
  <si>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</si>
  <si>
    <t>2024559402</t>
  </si>
  <si>
    <t>Межбюджетный трансферт, передаваемый бюджету Мурманской области на реализацию проектов развития социальной и инженерной инфраструктур</t>
  </si>
  <si>
    <t>2024578102</t>
  </si>
  <si>
    <t>Межбюджетный трансферт, передаваемый бюджету Мурманской области на осуществление мероприятий по расселению граждан из жилищного фонда, подлежащего сносу в рамках реализации проекта "Комплексное развитие Мурманского транспортного узла"</t>
  </si>
  <si>
    <t>2024578402</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</si>
  <si>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</si>
  <si>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2024578702</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</si>
  <si>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</si>
  <si>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2024900102</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</si>
  <si>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</si>
  <si>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2030000000</t>
  </si>
  <si>
    <t>БЕЗВОЗМЕЗДНЫЕ ПОСТУПЛЕНИЯ ОТ ГОСУДАРСТВЕННЫХ (МУНИЦИПАЛЬНЫХ) ОРГАНИЗАЦИЙ</t>
  </si>
  <si>
    <t>2030203002</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</si>
  <si>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</si>
  <si>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2030204002</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</si>
  <si>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</si>
  <si>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2040000000</t>
  </si>
  <si>
    <t>БЕЗВОЗМЕЗДНЫЕ ПОСТУПЛЕНИЯ ОТ НЕГОСУДАРСТВЕННЫХ ОРГАНИЗАЦИЙ</t>
  </si>
  <si>
    <t>2040204002</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</si>
  <si>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</si>
  <si>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2040209902</t>
  </si>
  <si>
    <t>Прочие безвозмездные поступления от негосударственных организаций в бюджеты субъектов Российской Федерации</t>
  </si>
  <si>
    <t>2080000000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</si>
  <si>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</si>
  <si>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2080200002</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</si>
  <si>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</si>
  <si>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2100000000</t>
  </si>
  <si>
    <t>2180000000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</si>
  <si>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</si>
  <si>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2180201002</t>
  </si>
  <si>
    <t>Доходы бюджетов субъектов Российской Федерации от возврата бюджетными учреждениями остатков субсидий прошлых лет</t>
  </si>
  <si>
    <t>2180202002</t>
  </si>
  <si>
    <t>Доходы бюджетов субъектов Российской Федерации от возврата автономными учреждениями остатков субсидий прошлых лет</t>
  </si>
  <si>
    <t>2180203002</t>
  </si>
  <si>
    <t>Доходы бюджетов субъектов Российской Федерации от возврата иными организациями остатков субсидий прошлых лет</t>
  </si>
  <si>
    <t>2182506402</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</si>
  <si>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</si>
  <si>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2182530402</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</si>
  <si>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</si>
  <si>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2182549502</t>
  </si>
  <si>
    <t>Доходы бюджетов субъектов Российской Федерации от возврата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муниципальных образований</t>
  </si>
  <si>
    <t>2182549702</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</si>
  <si>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</si>
  <si>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2182552702</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</si>
  <si>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образований</t>
  </si>
  <si>
    <t>2182999902</t>
  </si>
  <si>
    <t>Доходы бюджетов субъектов Российской Федерации от возврата остатков прочих субсидий из федерального бюджета</t>
  </si>
  <si>
    <t>2183999902</t>
  </si>
  <si>
    <t>Доходы бюджетов субъектов Российской Федерации от возврата остатков прочих субвенций из федерального бюджета</t>
  </si>
  <si>
    <t>2184530302</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</si>
  <si>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</si>
  <si>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2185562202</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</si>
  <si>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</si>
  <si>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2185584902</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</si>
  <si>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дополнительное финансовое обеспечение оказания медицинской помощи лицам, застрахованным по обязательному медицинскому страхованию, в том числе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</si>
  <si>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2186001002</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</si>
  <si>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</si>
  <si>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2187103002</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</si>
  <si>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</si>
  <si>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2190000000</t>
  </si>
  <si>
    <t>ВОЗВРАТ ОСТАТКОВ СУБСИДИЙ, СУБВЕНЦИЙ И ИНЫХ МЕЖБЮДЖЕТНЫХ ТРАНСФЕРТОВ, ИМЕЮЩИХ ЦЕЛЕВОЕ НАЗНАЧЕНИЕ, ПРОШЛЫХ ЛЕТ</t>
  </si>
  <si>
    <t>2192500702</t>
  </si>
  <si>
    <t>Возврат остатков субсидий на выплату региональных социальных доплат к пенсии из бюджетов субъектов Российской Федерации</t>
  </si>
  <si>
    <t>2192506402</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</si>
  <si>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</si>
  <si>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2192508402</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</si>
  <si>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</si>
  <si>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2192508602</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</si>
  <si>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</si>
  <si>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2192511402</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</si>
  <si>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</si>
  <si>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2192513802</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</si>
  <si>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</si>
  <si>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2192516902</t>
  </si>
  <si>
    <t>Возврат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субъектов Российской Федерации</t>
  </si>
  <si>
    <t>2192520102</t>
  </si>
  <si>
    <t>Возврат остатков субсидий в целях развития паллиативной медицинской помощи из бюджетов субъектов Российской Федерации</t>
  </si>
  <si>
    <t>2192520202</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</si>
  <si>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</si>
  <si>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2192523202</t>
  </si>
  <si>
    <t>Возврат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</si>
  <si>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2192524702</t>
  </si>
  <si>
    <t>Возврат остатков субсидий на создание мобильных технопарков "Кванториум" из бюджетов субъектов Российской Федерации</t>
  </si>
  <si>
    <t>2192525602</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</si>
  <si>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</si>
  <si>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2192530202</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</si>
  <si>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</si>
  <si>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2192530402</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</si>
  <si>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</si>
  <si>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2192536502</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</si>
  <si>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</si>
  <si>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2192538202</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</si>
  <si>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</si>
  <si>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2192540402</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</si>
  <si>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</si>
  <si>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2192546202</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</si>
  <si>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</si>
  <si>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2192548002</t>
  </si>
  <si>
    <t>Возврат остатков субсидий на создание системы поддержки фермеров и развитие сельской кооперации из бюджетов субъектов Российской Федерации</t>
  </si>
  <si>
    <t>2192549102</t>
  </si>
  <si>
    <t>Возврат остатков субсидий на создание новых мест в образовательных организациях различных типов для реализации дополнительных общеразвивающих программ всех направленностей из бюджетов субъектов Российской Федерации</t>
  </si>
  <si>
    <t>2192549502</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</si>
  <si>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субъектов Российской Федерации</t>
  </si>
  <si>
    <t>2192549702</t>
  </si>
  <si>
    <t>Возврат остатков субсидий на реализацию мероприятий по обеспечению жильем молодых семей из бюджетов субъектов Российской Федерации</t>
  </si>
  <si>
    <t>2192551902</t>
  </si>
  <si>
    <t>Возврат остатков субсидий на поддержку отрасли культуры из бюджетов субъектов Российской Федерации</t>
  </si>
  <si>
    <t>2192552002</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</si>
  <si>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</si>
  <si>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2192552602</t>
  </si>
  <si>
    <t>Возврат остатков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 из бюджетов субъектов Российской Федерации</t>
  </si>
  <si>
    <t>2192552702</t>
  </si>
  <si>
    <t>Возврат остатков субсидий на государственную поддержку малого и среднего предпринимательства из бюджетов субъектов Российской Федерации</t>
  </si>
  <si>
    <t>2192553702</t>
  </si>
  <si>
    <t>Возврат остатков субсидий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 из бюджетов субъектов Российской Федерации</t>
  </si>
  <si>
    <t>2192555402</t>
  </si>
  <si>
    <t>Возврат остатков субсидий на обеспечение закупки авиационных работ в целях оказания медицинской помощи</t>
  </si>
  <si>
    <t>2192555502</t>
  </si>
  <si>
    <t>Возврат остатков субсидий на реализацию программ формирования современной городской среды из бюджетов субъектов Российской Федерации</t>
  </si>
  <si>
    <t>2192733602</t>
  </si>
  <si>
    <t>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субъектов Российской Федерации</t>
  </si>
  <si>
    <t>2193512902</t>
  </si>
  <si>
    <t>Возврат остатков субвенций на осуществление отдельных полномочий в области лесных отношений из бюджетов субъектов Российской Федерации</t>
  </si>
  <si>
    <t>2193513502</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</si>
  <si>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субъектов Российской Федерации</t>
  </si>
  <si>
    <t>2193522002</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</si>
  <si>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</si>
  <si>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2193525002</t>
  </si>
  <si>
    <t>Возврат остатков субвенций на оплату жилищно-коммунальных услуг отдельным категориям граждан из бюджетов субъектов Российской Федерации</t>
  </si>
  <si>
    <t>2193527002</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</si>
  <si>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</si>
  <si>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2193529002</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</si>
  <si>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</si>
  <si>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2193538002</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</si>
  <si>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</si>
  <si>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2193546002</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</si>
  <si>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</si>
  <si>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2193557302</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</si>
  <si>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</si>
  <si>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2193590002</t>
  </si>
  <si>
    <t>Возврат остатков единой субвенции из бюджетов субъектов Российской Федерации</t>
  </si>
  <si>
    <t>2194510602</t>
  </si>
  <si>
    <t>Возврат остатков иных межбюджетных трансфертов за счет средств резервного фонда Правительства Российской Федерации из бюджетов субъектов Российской Федерации</t>
  </si>
  <si>
    <t>2194516102</t>
  </si>
  <si>
    <t>Возврат остатков иных межбюджетных трансфертов на реализацию отдельных полномочий в области лекарственного обеспечения из бюджетов субъектов Российской Федерации</t>
  </si>
  <si>
    <t>2194525202</t>
  </si>
  <si>
    <t>Возврат остатков иных межбюджетных трансфертов на социальную поддержку Героев Советского Союза, Героев Российской Федерации и полных кавалеров ордена Славы из бюджетов субъектов Российской Федерации</t>
  </si>
  <si>
    <t>2194530302</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</si>
  <si>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</si>
  <si>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2194539302</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</si>
  <si>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</si>
  <si>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2194542402</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</si>
  <si>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</si>
  <si>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2194559402</t>
  </si>
  <si>
    <t>Возврат остатков иного межбюджетного трансферта бюджету Мурманской области на реализацию проектов развития социальной и инженерной инфраструктур из бюджета субъекта Российской Федерации</t>
  </si>
  <si>
    <t>2194560802</t>
  </si>
  <si>
    <t>Возврат остатков иных межбюджетных трансфертов на приобретение медицинских изделий для оснащения медицинских организаций за счет средств резервного фонда Правительства Российской Федерации из бюджетов субъектов Российской Федерации</t>
  </si>
  <si>
    <t>2194562202</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</si>
  <si>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</si>
  <si>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2194569702</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</si>
  <si>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</si>
  <si>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2194583602</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</si>
  <si>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</si>
  <si>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2194583702</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</si>
  <si>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</si>
  <si>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2194584902</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</si>
  <si>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дополнительное финансовое обеспечение оказания медицинской помощи лицам, застрахованным по обязательному медицинскому страхованию, в том числе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</si>
  <si>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2195136002</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</si>
  <si>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</si>
  <si>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2199000002</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</si>
  <si>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</si>
  <si>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Итого:</t>
  </si>
  <si>
    <t>Доходы-План-факт с сорт. по ВД</t>
  </si>
  <si>
    <t>за 2022 год</t>
  </si>
  <si>
    <t>Наименование БК доходов</t>
  </si>
  <si>
    <t>Вед</t>
  </si>
  <si>
    <t>Вид дохода</t>
  </si>
  <si>
    <t xml:space="preserve">Код КОСГУ БК доходов </t>
  </si>
  <si>
    <t>Факт</t>
  </si>
  <si>
    <t>182</t>
  </si>
  <si>
    <t>110</t>
  </si>
  <si>
    <t>Налог на прибыль организаций (за исключением консолидированных групп налогоплательщиков), зачисляемый в бюджеты субъектов Российской Федерации (пени по соответствующему платежу)</t>
  </si>
  <si>
    <t>Налог на прибыль организаций (за исключением консолидированных групп налогоплательщиков), зачисляемый в бюджеты субъектов Российской Федерации (прочие поступления)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</si>
  <si>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</si>
  <si>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</si>
  <si>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на прибыль организаций, зачисляемый в бюджеты субъектов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</si>
  <si>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</si>
  <si>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</si>
  <si>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</si>
  <si>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</si>
  <si>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</si>
  <si>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доходы физических лиц с доходов, полученных в виде дивидендов от долевого участия в деятельности организаций</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</si>
  <si>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_x000D_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</si>
  <si>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</si>
  <si>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</si>
  <si>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</si>
  <si>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</si>
  <si>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</si>
  <si>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</si>
  <si>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не являющимися налоговыми резидентами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</si>
  <si>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</si>
  <si>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 страховых выплат по договорам добровольного страхования жизни, заключенным на срок менее 5 лет, в части превышения сумм страховых взносов, увеличенных на сумму, рассчитанную исходя из действующей ставки рефинансирования, процентных доходов по вкладам в банках (за исключением срочных пенсионных вкладов, внесенных на срок не менее 6 месяцев), в виде материальной выгоды от экономии на процентах при получении заемных (кредитных) средств (за исключением материальной выгоды, полученной от экономии на процентах за пользование целевыми займами (кредитами) на новое строительство или приобретение жилья)</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</si>
  <si>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</si>
  <si>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</si>
  <si>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</si>
  <si>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Налог на доходы физических лиц части суммы налога, превышающей 650 000 рублей, относящейся к части налоговой базы, превышающей 5 000 000 рублей</t>
  </si>
  <si>
    <t>Акцизы на пиво, напитки, изготавливаемые на основе пива,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</si>
  <si>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Акцизы на пиво, производимое на территории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</si>
  <si>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</si>
  <si>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100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</si>
  <si>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</si>
  <si>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</si>
  <si>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</si>
  <si>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</si>
  <si>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</si>
  <si>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</si>
  <si>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</si>
  <si>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</si>
  <si>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</si>
  <si>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</si>
  <si>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</si>
  <si>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</si>
  <si>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</si>
  <si>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взимаемый с налогоплательщиков, выбравших в качестве объекта налогообложения доходы, уменьшенные на величину расходов</t>
  </si>
  <si>
    <t>1050102101</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</si>
  <si>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</si>
  <si>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</si>
  <si>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1050201002</t>
  </si>
  <si>
    <t>Налог на профессиональный доход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</si>
  <si>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</si>
  <si>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</si>
  <si>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</si>
  <si>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Налог на игорный бизнес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</si>
  <si>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</si>
  <si>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(за исключением полезных ископаемых в виде природных алмазов)</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</si>
  <si>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щебня)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</si>
  <si>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</si>
  <si>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железной руды (за исключением окисленных железистых кварцитов)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</si>
  <si>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апатит-нефелиновых, апатитовых и фосфоритовых руд (пени по соответствующему платежу)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</si>
  <si>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</si>
  <si>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</si>
  <si>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</si>
  <si>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</si>
  <si>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</si>
  <si>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318</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</si>
  <si>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</si>
  <si>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</si>
  <si>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188</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</si>
  <si>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</si>
  <si>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</si>
  <si>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</si>
  <si>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</si>
  <si>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</si>
  <si>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</si>
  <si>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t>
  </si>
  <si>
    <t>804</t>
  </si>
  <si>
    <t>809</t>
  </si>
  <si>
    <t>811</t>
  </si>
  <si>
    <t>834</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</si>
  <si>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</si>
  <si>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</si>
  <si>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</si>
  <si>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</si>
  <si>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</si>
  <si>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096</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</si>
  <si>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</si>
  <si>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806</t>
  </si>
  <si>
    <t>823</t>
  </si>
  <si>
    <t>860</t>
  </si>
  <si>
    <t>810</t>
  </si>
  <si>
    <t>120</t>
  </si>
  <si>
    <t>808</t>
  </si>
  <si>
    <t>Проценты, полученные от предоставления бюджетных кредитов внутри страны за счет средств  бюджетов субъектов Российской Федерации</t>
  </si>
  <si>
    <t>826</t>
  </si>
  <si>
    <t>832</t>
  </si>
  <si>
    <t>Регулярные платежи за пользование недрами при пользовании недрами (ренталс) на территории Российской Федерации</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</si>
  <si>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</si>
  <si>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</si>
  <si>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</si>
  <si>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</si>
  <si>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130</t>
  </si>
  <si>
    <t>Плата за предоставление сведений из Единого государственного реестра недвижимости (при обращении через многофункциональные центры)</t>
  </si>
  <si>
    <t>167</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</si>
  <si>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пространственных данных и материалов, содержащихся в Фонде пространственных данных Мурманской области)</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</si>
  <si>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сведений из архивных документов)</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</si>
  <si>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кадастровых, землеустроительных, топографических, геодезических и проектных работ)</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</si>
  <si>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технической инвентаризации объектов капитального строительства)</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</si>
  <si>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здравоохранения особого типа "Медицинский центр мобилизационных резервов "Резерв")</t>
  </si>
  <si>
    <t>805</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</si>
  <si>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государственными областными казенными учреждениями "Государственный архив Мурманской области" и "Государственный архив Мурманской области в г. Кировске")</t>
  </si>
  <si>
    <t>822</t>
  </si>
  <si>
    <t>Прочие доходы от оказания платных услуг (работ) получателями средств бюджетов субъектов Российской Федерации (доходы от предоставления Государственным областным казенным учреждением по управлению автомобильными дорогами Мурманской области услуг по обследованию автомобильных дорог на основании данных измерительной передвижной дорожной лаборатории)</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</si>
  <si>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</si>
  <si>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824</t>
  </si>
  <si>
    <t>817</t>
  </si>
  <si>
    <t>Прочие доходы от компенсации затрат бюджетов субъектов Российской Федерации (прочие доходы от компенсации затрат областного бюджета)</t>
  </si>
  <si>
    <t>801</t>
  </si>
  <si>
    <t>803</t>
  </si>
  <si>
    <t>807</t>
  </si>
  <si>
    <t>812</t>
  </si>
  <si>
    <t>813</t>
  </si>
  <si>
    <t>814</t>
  </si>
  <si>
    <t>821</t>
  </si>
  <si>
    <t>830</t>
  </si>
  <si>
    <t>831</t>
  </si>
  <si>
    <t>845</t>
  </si>
  <si>
    <t>846</t>
  </si>
  <si>
    <t>850</t>
  </si>
  <si>
    <t>880</t>
  </si>
  <si>
    <t>881</t>
  </si>
  <si>
    <t>882</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</si>
  <si>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</si>
  <si>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</si>
  <si>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автономных учреждений субъектов Российской Федерации)</t>
  </si>
  <si>
    <t>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</si>
  <si>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</si>
  <si>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440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</si>
  <si>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</si>
  <si>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430</t>
  </si>
  <si>
    <t>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</si>
  <si>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</si>
  <si>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</si>
  <si>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</si>
  <si>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требований законодательства, предусматривающих выдачу специальных разрешений на движение по автомобильным дорогам тяжеловесного и (или) крупногабаритного транспортного средства)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</si>
  <si>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</si>
  <si>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</si>
  <si>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</si>
  <si>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</si>
  <si>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</si>
  <si>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</si>
  <si>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</si>
  <si>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</si>
  <si>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</si>
  <si>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</si>
  <si>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</si>
  <si>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</si>
  <si>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</si>
  <si>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осуществления предпринимательской деятельности по управлению многоквартирными домами)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</si>
  <si>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</si>
  <si>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пользование объектами животного мира и водными биологическими ресурсами без разрешения)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</si>
  <si>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</si>
  <si>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уничтожение или повреждение специальных знаков)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</si>
  <si>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</si>
  <si>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требований законодательства о передаче технической документации на многоквартирный дом и иных связанных с управлением таким многоквартирным домом документов)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</si>
  <si>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пользование объектами животного мира и водными биологическими ресурсами без разрешения)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</si>
  <si>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</si>
  <si>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</si>
  <si>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</si>
  <si>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</si>
  <si>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использования лесов)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</si>
  <si>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</si>
  <si>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</si>
  <si>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</si>
  <si>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</si>
  <si>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</si>
  <si>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</si>
  <si>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обращения с пестицидами и агрохимикатами)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</si>
  <si>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</si>
  <si>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</si>
  <si>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</si>
  <si>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</si>
  <si>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</si>
  <si>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</si>
  <si>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</si>
  <si>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</si>
  <si>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</si>
  <si>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106</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</si>
  <si>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</si>
  <si>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180</t>
  </si>
  <si>
    <t>187</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</si>
  <si>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</si>
  <si>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</si>
  <si>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</si>
  <si>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</si>
  <si>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</si>
  <si>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требований законодательства о хранении документов и информации, содержащейся в информационных системах)</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</si>
  <si>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</si>
  <si>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</si>
  <si>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</si>
  <si>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</si>
  <si>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</si>
  <si>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</si>
  <si>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</si>
  <si>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</si>
  <si>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</si>
  <si>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</si>
  <si>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</si>
  <si>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</si>
  <si>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</si>
  <si>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</si>
  <si>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</si>
  <si>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</si>
  <si>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</si>
  <si>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</si>
  <si>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</si>
  <si>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</si>
  <si>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</si>
  <si>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</si>
  <si>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</si>
  <si>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</si>
  <si>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</si>
  <si>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</si>
  <si>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</si>
  <si>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</si>
  <si>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</si>
  <si>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</si>
  <si>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</si>
  <si>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требований пожарной безопасности)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</si>
  <si>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органов исполнительной власти субъектов Российской Федерации, учреждениями субъектов Россиийской Федерации (иные штрафы)</t>
  </si>
  <si>
    <t>002</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</si>
  <si>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</si>
  <si>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</si>
  <si>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</si>
  <si>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сертификации оружия и патронов к нему)</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</si>
  <si>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</si>
  <si>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</si>
  <si>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</si>
  <si>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</si>
  <si>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</si>
  <si>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</si>
  <si>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(руководителями высших исполнительных органов государственной власти) субъектов Российской Федерации.</t>
  </si>
  <si>
    <t>322</t>
  </si>
  <si>
    <t>415</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</si>
  <si>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</si>
  <si>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</si>
  <si>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до 1 января 2020 года</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</si>
  <si>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действующим до 1 января 2020 года</t>
  </si>
  <si>
    <t>177</t>
  </si>
  <si>
    <t>Невыясненные поступления, зачисляемые  в бюджеты субъектов Российской Федерации</t>
  </si>
  <si>
    <t>Невыясненные поступления, зачисляемые в бюджет суб</t>
  </si>
  <si>
    <t xml:space="preserve">Невыясненные поступления, зачисляемые в бюджеты субъектов Российской Федерации </t>
  </si>
  <si>
    <t>Невыясненные поступления, зачисляемые в бюджеты субъектов РФ</t>
  </si>
  <si>
    <t>Невыясненные поступления, зачисляемые в бюджеты сц</t>
  </si>
  <si>
    <t>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</si>
  <si>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</si>
  <si>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815</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</si>
  <si>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</si>
  <si>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 xml:space="preserve">Субсидии бюджетам субъектов Российской Федерации на софинансирование закупки оборудования для создания "умных" спортивных площадок </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</si>
  <si>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</si>
  <si>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из бюджетов муниципальных образований</t>
  </si>
  <si>
    <t>Возврат остатков субсидий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из бюджетов субъектов Российской Федерации</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</si>
  <si>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субъектов Российской Федерации</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</si>
  <si>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субъектов Российской Федерации</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</si>
  <si>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</si>
  <si>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</si>
  <si>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</si>
  <si>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USER_FIO</t>
  </si>
  <si>
    <t xml:space="preserve">В связи с уменьшением выдачи разрешений Министерством транспорта и дорожнго хозяйства Мурманской области на осуществление деятельности по перевозке пассажиров и багажа легковым такси на территории Мурманской области, а также в связи с уменьшением количества совершенных юридически значимого действия  по регистрации самоходной техники. 
Кроме того, платежи, взимаемые государственными органами (организациями) субъектов Российской Федерации за выполнение определенных функций, носят заявительный характер. </t>
  </si>
  <si>
    <t>В связи с уменьшением объектов налогообложения</t>
  </si>
  <si>
    <r>
      <t xml:space="preserve">План по закону о бюджете уточненный, 
(утвержден ЗМО от 16.12.2021 № 2712-01-ЗМО (в ред. от 30.11.2022 № 2821-01-ЗМО)), 
</t>
    </r>
    <r>
      <rPr>
        <i/>
        <sz val="11"/>
        <rFont val="Times New Roman"/>
        <family val="1"/>
        <charset val="204"/>
      </rPr>
      <t>млн руб.</t>
    </r>
  </si>
  <si>
    <t xml:space="preserve">  ПРОЧИЕ НАЛОГОВЫЕ ДОХОДЫ (государственная пошлина)</t>
  </si>
  <si>
    <t>Снижение поступлений в основном за счет предоставлений лицензий на розничную продажу алкогольной продукции в 2022 году  в связи с вступлением в силу постановления Правительства РФ от 12.03.2022  
№ 353 "Об особенностях разрешительной деятельности в Российской Федерации в 2022 и 2023 годах". Согласно данному постановлению (приложение № 1)  лицензии на розничную продажу алкогольной продукции (магазины) и лицензии на розничную продажу алкогольной продукции при оказании услуг общественного питания, сроки действия которых истекают в период с 14.03.2022 по 31.12.2022 продлеваются автоматически на 12 месяцев без уплаты государственной пошлины.
Кроме того, уменьшилось количество обращений связанных с приобретением и выходом из гражданства Российской Федерации.</t>
  </si>
  <si>
    <t>В связи с предоставлением из федерального бюджета Мурманской области дотации за достижение показателей деятельности органов исполнительной власти субъектов Российской Федерации в размере 465 млн. руб.</t>
  </si>
  <si>
    <t xml:space="preserve">В связи с возвратом налогоплательщиками налога за предыдущие налоговые периоды </t>
  </si>
  <si>
    <t>В связи с увеличением нормативов отчислений акцизов в бюджет Мурманской области (изменение законодательства РФ) в 2022 году, индексацией налоговых ставок, а также увеличением объемов реализации</t>
  </si>
  <si>
    <t>Увеличение в связи н введением с 01.01.2022 новых налоговых ставок по транспортному налогу (закон Мурманской области от 30.11.2021 № 2695-01-ЗМО "О внесении изменений в Закон Мурманской области "О транспортном налоге")</t>
  </si>
  <si>
    <t>Увеличение поступлений в основном по разовым платежам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 в размере 7,2 млн.руб; плате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 в размере 0,3 млн.руб; сборов за участие в конкурсе (аукционе) на право пользования участками недр местного значения в размер 0,05 млн.руб.</t>
  </si>
  <si>
    <t>Увеличение поступлений в основном обусловлено незапланированными поступлениями доходов в размере 4,9 млн. руб от реализации имущества, находящегося в оперативном управлении подведомственного учреждения Министерства имущественных отношений Мурманской области, а также от реализации иного имущества, находящегося в собственности субъектов Российской Федерации в части реализации основных средств по указанному имуществу в размере 5,3 млн.руб</t>
  </si>
  <si>
    <t>Увеличение поступлений в основном обусловлено незапланированными поступлениями доходов в размере 4,9 млн. руб от реализации имущества, находящегося в оперативном управлении подведомственного учреждения Министерства имущественных отношений Мурманской области</t>
  </si>
  <si>
    <t>Увеличение поступлений в основном за счет увеличения правонарущений в области дорожного движения</t>
  </si>
  <si>
    <t>В связи с увеличением поступлений по следующим направлениям:
- выплата региональных социальных доплат к пенсии;
-  ликвидация несанкционированных свалок в границах городов;
- осуществление ежемесячных выплат на детей в возрасте от трех до семи лет включительно;
-  приведение в нормативное состояние автомобильных дорог рамках национального проекта "Безопасные качественные дороги";
 - софинансирование капитальных вложений в объекты государственной (муниципальной) собственности в рамках нового строительства и реконструкции;
- реализация мероприятий по созданию новых мест в общеобразовательных организациях</t>
  </si>
  <si>
    <t>В связи с увеличением поступлений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</si>
</sst>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1"/>
      <color theme="1"/>
      <name val="Times New Roman"/>
      <family val="1"/>
      <charset val="204"/>
    </font>
    <font>
      <b/>
      <sz val="14"/>
      <color theme="1"/>
      <name val="Times New Roman"/>
      <family val="1"/>
      <charset val="204"/>
    </font>
    <font>
      <sz val="11"/>
      <color rgb="FF002060"/>
      <name val="Times New Roman"/>
      <family val="1"/>
      <charset val="204"/>
    </font>
    <font>
      <i/>
      <sz val="11"/>
      <color theme="1"/>
      <name val="Times New Roman"/>
      <family val="1"/>
      <charset val="204"/>
    </font>
    <font>
      <sz val="11"/>
      <color rgb="FFC00000"/>
      <name val="Times New Roman"/>
      <family val="1"/>
      <charset val="204"/>
    </font>
    <font>
      <sz val="10"/>
      <color rgb="FF000000"/>
      <name val="Times New Roman"/>
      <family val="1"/>
      <charset val="204"/>
    </font>
    <font>
      <b/>
      <sz val="10"/>
      <color rgb="FF000000"/>
      <name val="Times New Roman"/>
      <family val="1"/>
      <charset val="204"/>
    </font>
    <font>
      <sz val="9"/>
      <color rgb="FF000000"/>
      <name val="Times New Roman"/>
      <family val="1"/>
      <charset val="204"/>
    </font>
    <font>
      <i/>
      <sz val="9"/>
      <color rgb="FF000000"/>
      <name val="Times New Roman"/>
      <family val="1"/>
      <charset val="204"/>
    </font>
    <font>
      <sz val="8"/>
      <name val="Arial"/>
      <family val="2"/>
      <charset val="204"/>
    </font>
    <font>
      <b/>
      <sz val="10"/>
      <name val="Times New Roman"/>
      <family val="1"/>
      <charset val="204"/>
    </font>
    <font>
      <sz val="10"/>
      <name val="Arial Cyr"/>
      <charset val="204"/>
    </font>
    <font>
      <sz val="10"/>
      <name val="Times New Roman"/>
      <family val="1"/>
      <charset val="204"/>
    </font>
    <font>
      <sz val="11"/>
      <color rgb="FFFF0000"/>
      <name val="Times New Roman"/>
      <family val="1"/>
      <charset val="204"/>
    </font>
    <font>
      <sz val="11"/>
      <name val="Times New Roman"/>
      <family val="1"/>
      <charset val="204"/>
    </font>
    <font>
      <b/>
      <sz val="12"/>
      <color rgb="FF000000"/>
      <name val="Arial"/>
      <family val="2"/>
      <charset val="204"/>
    </font>
    <font>
      <sz val="11"/>
      <name val="Calibri"/>
      <family val="2"/>
      <scheme val="minor"/>
    </font>
    <font>
      <sz val="10"/>
      <color rgb="FF000000"/>
      <name val="Arial"/>
      <family val="2"/>
      <charset val="204"/>
    </font>
    <font>
      <b/>
      <sz val="10"/>
      <color rgb="FF000000"/>
      <name val="Arial"/>
      <family val="2"/>
      <charset val="204"/>
    </font>
    <font>
      <b/>
      <sz val="10"/>
      <color rgb="FFFF0000"/>
      <name val="Times New Roman"/>
      <family val="1"/>
      <charset val="204"/>
    </font>
    <font>
      <b/>
      <sz val="9"/>
      <color rgb="FF000000"/>
      <name val="Times New Roman"/>
      <family val="1"/>
      <charset val="204"/>
    </font>
    <font>
      <b/>
      <sz val="9"/>
      <name val="Times New Roman"/>
      <family val="1"/>
      <charset val="204"/>
    </font>
    <font>
      <sz val="9"/>
      <name val="Times New Roman"/>
      <family val="1"/>
      <charset val="204"/>
    </font>
    <font>
      <b/>
      <sz val="11"/>
      <color rgb="FF000000"/>
      <name val="Times New Roman"/>
      <family val="1"/>
      <charset val="204"/>
    </font>
    <font>
      <b/>
      <sz val="11"/>
      <name val="Times New Roman"/>
      <family val="1"/>
      <charset val="204"/>
    </font>
    <font>
      <b/>
      <sz val="11"/>
      <color rgb="FF000000"/>
      <name val="Arial"/>
      <family val="2"/>
      <charset val="204"/>
    </font>
    <font>
      <b/>
      <sz val="10"/>
      <color theme="1"/>
      <name val="Times New Roman"/>
      <family val="1"/>
      <charset val="204"/>
    </font>
    <font>
      <sz val="10"/>
      <color rgb="FF000000"/>
      <name val="Arial Cyr"/>
    </font>
    <font>
      <b/>
      <sz val="11"/>
      <name val="Calibri"/>
      <family val="2"/>
      <scheme val="minor"/>
    </font>
    <font>
      <sz val="10"/>
      <color theme="1"/>
      <name val="Times New Roman"/>
      <family val="1"/>
      <charset val="204"/>
    </font>
    <font>
      <sz val="9"/>
      <color rgb="FF000000"/>
      <name val="Arial"/>
      <family val="2"/>
      <charset val="204"/>
    </font>
    <font>
      <b/>
      <sz val="9"/>
      <color rgb="FF7030A0"/>
      <name val="Times New Roman"/>
      <family val="1"/>
      <charset val="204"/>
    </font>
    <font>
      <b/>
      <sz val="10"/>
      <color rgb="FF7030A0"/>
      <name val="Times New Roman"/>
      <family val="1"/>
      <charset val="204"/>
    </font>
    <font>
      <b/>
      <sz val="10"/>
      <color theme="7" tint="-0.249977111117893"/>
      <name val="Times New Roman"/>
      <family val="1"/>
      <charset val="204"/>
    </font>
    <font>
      <sz val="10"/>
      <color rgb="FFFF0000"/>
      <name val="Times New Roman"/>
      <family val="1"/>
      <charset val="204"/>
    </font>
    <font>
      <sz val="10"/>
      <color rgb="FF7030A0"/>
      <name val="Times New Roman"/>
      <family val="1"/>
      <charset val="204"/>
    </font>
    <font>
      <i/>
      <sz val="11"/>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B9CDE5"/>
      </patternFill>
    </fill>
    <fill>
      <patternFill patternType="solid">
        <fgColor theme="6" tint="0.39997558519241921"/>
        <bgColor indexed="64"/>
      </patternFill>
    </fill>
    <fill>
      <patternFill patternType="solid">
        <fgColor rgb="FFF1F5F9"/>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D5AB"/>
      </patternFill>
    </fill>
    <fill>
      <patternFill patternType="solid">
        <fgColor rgb="FFDCE6F2"/>
      </patternFill>
    </fill>
    <fill>
      <patternFill patternType="solid">
        <fgColor theme="4"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rgb="FF00B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right style="thin">
        <color indexed="64"/>
      </right>
      <top style="thin">
        <color indexed="64"/>
      </top>
      <bottom style="thin">
        <color indexed="64"/>
      </bottom>
      <diagonal/>
    </border>
    <border>
      <left style="thin">
        <color rgb="FFD9D9D9"/>
      </left>
      <right style="thin">
        <color rgb="FFA6A6A6"/>
      </right>
      <top style="thin">
        <color rgb="FFA6A6A6"/>
      </top>
      <bottom style="thin">
        <color rgb="FFD9D9D9"/>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D9D9D9"/>
      </left>
      <right style="thin">
        <color rgb="FFD9D9D9"/>
      </right>
      <top style="thin">
        <color rgb="FFD9D9D9"/>
      </top>
      <bottom style="thin">
        <color rgb="FFD9D9D9"/>
      </bottom>
      <diagonal/>
    </border>
    <border>
      <left style="thin">
        <color rgb="FFD9D9D9"/>
      </left>
      <right style="thin">
        <color rgb="FFA6A6A6"/>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D9D9D9"/>
      </right>
      <top/>
      <bottom style="thin">
        <color rgb="FFD9D9D9"/>
      </bottom>
      <diagonal/>
    </border>
    <border>
      <left style="thin">
        <color rgb="FF95B3D7"/>
      </left>
      <right/>
      <top/>
      <bottom style="medium">
        <color rgb="FF95B3D7"/>
      </bottom>
      <diagonal/>
    </border>
    <border>
      <left/>
      <right/>
      <top/>
      <bottom style="medium">
        <color rgb="FF95B3D7"/>
      </bottom>
      <diagonal/>
    </border>
    <border>
      <left style="thin">
        <color rgb="FFBFBFBF"/>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D9D9D9"/>
      </left>
      <right/>
      <top/>
      <bottom style="thin">
        <color rgb="FFD9D9D9"/>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D9D9D9"/>
      </left>
      <right style="thin">
        <color rgb="FFA6A6A6"/>
      </right>
      <top style="thin">
        <color rgb="FFD9D9D9"/>
      </top>
      <bottom style="thin">
        <color rgb="FFA6A6A6"/>
      </bottom>
      <diagonal/>
    </border>
  </borders>
  <cellStyleXfs count="67">
    <xf numFmtId="0" fontId="0" fillId="0" borderId="0"/>
    <xf numFmtId="0" fontId="6" fillId="0" borderId="0">
      <alignment vertical="top" wrapText="1"/>
    </xf>
    <xf numFmtId="0" fontId="10" fillId="0" borderId="2">
      <alignment horizontal="left" wrapText="1" indent="2"/>
    </xf>
    <xf numFmtId="49" fontId="10" fillId="0" borderId="3">
      <alignment horizontal="center"/>
    </xf>
    <xf numFmtId="0" fontId="12" fillId="0" borderId="0"/>
    <xf numFmtId="0" fontId="16" fillId="0" borderId="0">
      <alignment horizontal="center" vertical="top" wrapText="1"/>
    </xf>
    <xf numFmtId="0" fontId="17" fillId="0" borderId="0"/>
    <xf numFmtId="0" fontId="18" fillId="0" borderId="0">
      <alignment horizontal="right" vertical="top" wrapText="1"/>
    </xf>
    <xf numFmtId="49" fontId="19" fillId="0" borderId="8">
      <alignment horizontal="center" vertical="center" wrapText="1"/>
    </xf>
    <xf numFmtId="49" fontId="19" fillId="0" borderId="9">
      <alignment horizontal="left" vertical="center" wrapText="1"/>
    </xf>
    <xf numFmtId="49" fontId="19" fillId="0" borderId="9">
      <alignment horizontal="center" vertical="center" wrapText="1"/>
    </xf>
    <xf numFmtId="49" fontId="19" fillId="0" borderId="11">
      <alignment horizontal="center" vertical="center" wrapText="1"/>
    </xf>
    <xf numFmtId="49" fontId="19" fillId="0" borderId="14">
      <alignment horizontal="center" vertical="center" wrapText="1"/>
    </xf>
    <xf numFmtId="49" fontId="19" fillId="0" borderId="15">
      <alignment horizontal="center" vertical="center" wrapText="1"/>
    </xf>
    <xf numFmtId="49" fontId="19" fillId="0" borderId="16">
      <alignment horizontal="center" vertical="center" wrapText="1"/>
    </xf>
    <xf numFmtId="49" fontId="19" fillId="0" borderId="17">
      <alignment horizontal="center" vertical="center" wrapText="1"/>
    </xf>
    <xf numFmtId="49" fontId="19" fillId="0" borderId="17">
      <alignment horizontal="left" vertical="center" wrapText="1"/>
    </xf>
    <xf numFmtId="4" fontId="18" fillId="0" borderId="18">
      <alignment horizontal="right" vertical="top" shrinkToFit="1"/>
    </xf>
    <xf numFmtId="49" fontId="26" fillId="6" borderId="19">
      <alignment horizontal="center" vertical="top" shrinkToFit="1"/>
    </xf>
    <xf numFmtId="0" fontId="26" fillId="6" borderId="20">
      <alignment horizontal="left" vertical="top" wrapText="1"/>
    </xf>
    <xf numFmtId="49" fontId="19" fillId="8" borderId="21">
      <alignment horizontal="center" vertical="top" shrinkToFit="1"/>
    </xf>
    <xf numFmtId="0" fontId="19" fillId="8" borderId="18">
      <alignment horizontal="left" vertical="top" wrapText="1"/>
    </xf>
    <xf numFmtId="4" fontId="19" fillId="8" borderId="18">
      <alignment horizontal="right" vertical="top" shrinkToFit="1"/>
    </xf>
    <xf numFmtId="49" fontId="28" fillId="0" borderId="21">
      <alignment horizontal="center" vertical="top" shrinkToFit="1"/>
    </xf>
    <xf numFmtId="0" fontId="18" fillId="0" borderId="18">
      <alignment horizontal="left" vertical="top" wrapText="1"/>
    </xf>
    <xf numFmtId="0" fontId="31" fillId="0" borderId="18">
      <alignment horizontal="left" vertical="top" wrapText="1"/>
    </xf>
    <xf numFmtId="4" fontId="18" fillId="0" borderId="22">
      <alignment horizontal="right" vertical="top" shrinkToFit="1"/>
    </xf>
    <xf numFmtId="49" fontId="26" fillId="6" borderId="19">
      <alignment horizontal="center" vertical="top" shrinkToFit="1"/>
    </xf>
    <xf numFmtId="4" fontId="18" fillId="0" borderId="18">
      <alignment horizontal="right" vertical="top" shrinkToFit="1"/>
    </xf>
    <xf numFmtId="0" fontId="18" fillId="0" borderId="18">
      <alignment horizontal="left" vertical="top" wrapText="1"/>
    </xf>
    <xf numFmtId="49" fontId="28" fillId="0" borderId="21">
      <alignment horizontal="center" vertical="top" shrinkToFit="1"/>
    </xf>
    <xf numFmtId="0" fontId="18" fillId="0" borderId="18">
      <alignment horizontal="left" vertical="top" wrapText="1"/>
    </xf>
    <xf numFmtId="0" fontId="18" fillId="0" borderId="24"/>
    <xf numFmtId="0" fontId="18" fillId="0" borderId="25"/>
    <xf numFmtId="0" fontId="18" fillId="0" borderId="26"/>
    <xf numFmtId="0" fontId="26" fillId="13" borderId="27">
      <alignment vertical="top"/>
    </xf>
    <xf numFmtId="0" fontId="26" fillId="13" borderId="28">
      <alignment vertical="top"/>
    </xf>
    <xf numFmtId="4" fontId="26" fillId="13" borderId="28">
      <alignment horizontal="right" shrinkToFit="1"/>
    </xf>
    <xf numFmtId="4" fontId="26" fillId="13" borderId="29">
      <alignment horizontal="right" shrinkToFit="1"/>
    </xf>
    <xf numFmtId="0" fontId="18" fillId="0" borderId="30"/>
    <xf numFmtId="0" fontId="18" fillId="0" borderId="0">
      <alignment horizontal="left" vertical="top" wrapText="1"/>
    </xf>
    <xf numFmtId="0" fontId="17" fillId="0" borderId="0"/>
    <xf numFmtId="0" fontId="17" fillId="0" borderId="0"/>
    <xf numFmtId="4" fontId="26" fillId="6" borderId="20">
      <alignment horizontal="right" vertical="top" shrinkToFit="1"/>
    </xf>
    <xf numFmtId="4" fontId="26" fillId="6" borderId="31">
      <alignment horizontal="right" vertical="top" shrinkToFit="1"/>
    </xf>
    <xf numFmtId="49" fontId="19" fillId="14" borderId="32">
      <alignment horizontal="center" vertical="top" shrinkToFit="1"/>
    </xf>
    <xf numFmtId="0" fontId="19" fillId="14" borderId="33">
      <alignment horizontal="left" vertical="top" wrapText="1"/>
    </xf>
    <xf numFmtId="4" fontId="19" fillId="14" borderId="33">
      <alignment horizontal="right" vertical="top" shrinkToFit="1"/>
    </xf>
    <xf numFmtId="4" fontId="19" fillId="14" borderId="34">
      <alignment horizontal="right" vertical="top" shrinkToFit="1"/>
    </xf>
    <xf numFmtId="4" fontId="19" fillId="8" borderId="22">
      <alignment horizontal="right" vertical="top" shrinkToFit="1"/>
    </xf>
    <xf numFmtId="4" fontId="18" fillId="0" borderId="22">
      <alignment horizontal="right" vertical="top" shrinkToFit="1"/>
    </xf>
    <xf numFmtId="49" fontId="28" fillId="0" borderId="21">
      <alignment horizontal="center" vertical="top" shrinkToFit="1"/>
    </xf>
    <xf numFmtId="0" fontId="18" fillId="0" borderId="18">
      <alignment horizontal="left" vertical="top" wrapText="1"/>
    </xf>
    <xf numFmtId="4" fontId="18" fillId="0" borderId="18">
      <alignment horizontal="right" vertical="top" shrinkToFit="1"/>
    </xf>
    <xf numFmtId="4" fontId="18" fillId="0" borderId="22">
      <alignment horizontal="right" vertical="top" shrinkToFit="1"/>
    </xf>
    <xf numFmtId="4" fontId="18" fillId="0" borderId="18">
      <alignment horizontal="right" vertical="top" shrinkToFit="1"/>
    </xf>
    <xf numFmtId="0" fontId="31" fillId="0" borderId="18">
      <alignment horizontal="left" vertical="top" wrapText="1"/>
    </xf>
    <xf numFmtId="0" fontId="18" fillId="0" borderId="0"/>
    <xf numFmtId="0" fontId="18" fillId="0" borderId="0"/>
    <xf numFmtId="0" fontId="17" fillId="0" borderId="0"/>
    <xf numFmtId="49" fontId="19" fillId="0" borderId="35">
      <alignment horizontal="center" vertical="center" wrapText="1"/>
    </xf>
    <xf numFmtId="0" fontId="28" fillId="0" borderId="21">
      <alignment horizontal="left" vertical="top" wrapText="1"/>
    </xf>
    <xf numFmtId="49" fontId="18" fillId="0" borderId="18">
      <alignment horizontal="center" vertical="top" shrinkToFit="1"/>
    </xf>
    <xf numFmtId="4" fontId="18" fillId="0" borderId="18">
      <alignment horizontal="right" vertical="top" shrinkToFit="1"/>
    </xf>
    <xf numFmtId="4" fontId="18" fillId="0" borderId="22">
      <alignment horizontal="right" vertical="top" shrinkToFit="1"/>
    </xf>
    <xf numFmtId="0" fontId="26" fillId="13" borderId="27"/>
    <xf numFmtId="0" fontId="26" fillId="13" borderId="28"/>
  </cellStyleXfs>
  <cellXfs count="294">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xf numFmtId="0" fontId="7" fillId="0" borderId="1" xfId="1" applyFont="1" applyFill="1" applyBorder="1" applyAlignment="1">
      <alignment horizontal="center" vertical="center" wrapText="1"/>
    </xf>
    <xf numFmtId="0" fontId="7" fillId="0" borderId="1" xfId="1" applyNumberFormat="1" applyFont="1" applyFill="1" applyBorder="1" applyAlignment="1">
      <alignment horizontal="justify" vertical="center" wrapText="1"/>
    </xf>
    <xf numFmtId="0" fontId="6" fillId="0" borderId="1" xfId="1" applyFont="1" applyFill="1" applyBorder="1" applyAlignment="1">
      <alignment horizontal="center" vertical="center" wrapText="1"/>
    </xf>
    <xf numFmtId="0" fontId="6" fillId="0" borderId="1" xfId="1" applyNumberFormat="1" applyFont="1" applyFill="1" applyBorder="1" applyAlignment="1">
      <alignment horizontal="justify" vertical="center" wrapText="1"/>
    </xf>
    <xf numFmtId="0" fontId="9" fillId="0" borderId="1" xfId="1" applyFont="1" applyFill="1" applyBorder="1" applyAlignment="1">
      <alignment vertical="center" wrapText="1"/>
    </xf>
    <xf numFmtId="0" fontId="11" fillId="0" borderId="1" xfId="2" applyNumberFormat="1" applyFont="1" applyBorder="1" applyAlignment="1" applyProtection="1">
      <alignment horizontal="left" vertical="center" wrapText="1"/>
    </xf>
    <xf numFmtId="49" fontId="11" fillId="0" borderId="1" xfId="3" applyNumberFormat="1" applyFont="1" applyBorder="1" applyAlignment="1" applyProtection="1">
      <alignment horizontal="center" vertical="center"/>
    </xf>
    <xf numFmtId="0" fontId="13" fillId="0" borderId="4" xfId="4" applyNumberFormat="1" applyFont="1" applyFill="1" applyBorder="1" applyAlignment="1">
      <alignment vertical="center" wrapText="1"/>
    </xf>
    <xf numFmtId="0" fontId="13" fillId="0" borderId="5" xfId="4" applyNumberFormat="1" applyFont="1" applyFill="1" applyBorder="1" applyAlignment="1">
      <alignment vertical="center" wrapText="1"/>
    </xf>
    <xf numFmtId="0" fontId="7" fillId="2" borderId="1" xfId="1" applyFont="1" applyFill="1" applyBorder="1" applyAlignment="1">
      <alignment horizontal="center" vertical="center" wrapText="1"/>
    </xf>
    <xf numFmtId="0" fontId="7" fillId="2" borderId="1" xfId="1" applyNumberFormat="1" applyFont="1" applyFill="1" applyBorder="1" applyAlignment="1">
      <alignment horizontal="justify" vertical="center" wrapText="1"/>
    </xf>
    <xf numFmtId="4" fontId="1" fillId="0" borderId="1" xfId="0" applyNumberFormat="1" applyFont="1" applyBorder="1" applyAlignment="1">
      <alignment horizontal="center" vertical="center" wrapText="1"/>
    </xf>
    <xf numFmtId="4" fontId="1" fillId="0" borderId="1" xfId="0" applyNumberFormat="1" applyFont="1" applyBorder="1"/>
    <xf numFmtId="4" fontId="14" fillId="0" borderId="1" xfId="0" applyNumberFormat="1" applyFont="1" applyBorder="1"/>
    <xf numFmtId="4" fontId="1" fillId="0" borderId="0" xfId="0" applyNumberFormat="1" applyFont="1"/>
    <xf numFmtId="4" fontId="14" fillId="0" borderId="0" xfId="0" applyNumberFormat="1" applyFont="1"/>
    <xf numFmtId="10" fontId="1" fillId="0" borderId="1" xfId="0" applyNumberFormat="1" applyFont="1" applyBorder="1" applyAlignment="1">
      <alignment horizontal="center" vertical="center" wrapText="1"/>
    </xf>
    <xf numFmtId="10" fontId="1" fillId="0" borderId="1" xfId="0" applyNumberFormat="1" applyFont="1" applyBorder="1"/>
    <xf numFmtId="10" fontId="1" fillId="0" borderId="0" xfId="0" applyNumberFormat="1" applyFont="1"/>
    <xf numFmtId="0" fontId="1" fillId="2" borderId="1" xfId="0" applyFont="1" applyFill="1" applyBorder="1"/>
    <xf numFmtId="0" fontId="1" fillId="2" borderId="1" xfId="0" applyFont="1" applyFill="1" applyBorder="1" applyAlignment="1">
      <alignment wrapText="1"/>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7" fillId="2" borderId="4" xfId="1" applyNumberFormat="1" applyFont="1" applyFill="1" applyBorder="1" applyAlignment="1">
      <alignment horizontal="justify" vertical="center" wrapText="1"/>
    </xf>
    <xf numFmtId="10" fontId="1" fillId="2" borderId="1" xfId="0" applyNumberFormat="1" applyFont="1" applyFill="1" applyBorder="1"/>
    <xf numFmtId="0" fontId="1" fillId="2" borderId="0" xfId="0" applyFont="1" applyFill="1"/>
    <xf numFmtId="0" fontId="6" fillId="2" borderId="1" xfId="1" applyNumberFormat="1" applyFont="1" applyFill="1" applyBorder="1" applyAlignment="1">
      <alignment horizontal="justify" vertical="center" wrapText="1"/>
    </xf>
    <xf numFmtId="0" fontId="17" fillId="0" borderId="0" xfId="6" applyProtection="1">
      <protection locked="0"/>
    </xf>
    <xf numFmtId="4" fontId="17" fillId="0" borderId="0" xfId="6" applyNumberFormat="1" applyProtection="1">
      <protection locked="0"/>
    </xf>
    <xf numFmtId="10" fontId="17" fillId="0" borderId="0" xfId="6" applyNumberFormat="1" applyProtection="1">
      <protection locked="0"/>
    </xf>
    <xf numFmtId="49" fontId="7" fillId="0" borderId="0" xfId="11" applyFont="1" applyFill="1" applyBorder="1" applyAlignment="1">
      <alignment vertical="center" wrapText="1"/>
    </xf>
    <xf numFmtId="0" fontId="15" fillId="0" borderId="0" xfId="6" applyFont="1" applyFill="1" applyProtection="1">
      <protection locked="0"/>
    </xf>
    <xf numFmtId="0" fontId="15" fillId="0" borderId="0" xfId="6" applyFont="1" applyProtection="1">
      <protection locked="0"/>
    </xf>
    <xf numFmtId="49" fontId="7" fillId="0" borderId="1" xfId="12" applyNumberFormat="1" applyFont="1" applyBorder="1" applyProtection="1">
      <alignment horizontal="center" vertical="center" wrapText="1"/>
    </xf>
    <xf numFmtId="4" fontId="7" fillId="0" borderId="1" xfId="12" applyNumberFormat="1" applyFont="1" applyBorder="1" applyProtection="1">
      <alignment horizontal="center" vertical="center" wrapText="1"/>
    </xf>
    <xf numFmtId="10" fontId="7" fillId="0" borderId="1" xfId="12" applyNumberFormat="1" applyFont="1" applyBorder="1" applyProtection="1">
      <alignment horizontal="center" vertical="center" wrapText="1"/>
    </xf>
    <xf numFmtId="49" fontId="7" fillId="0" borderId="0" xfId="12" applyNumberFormat="1" applyFont="1" applyFill="1" applyBorder="1" applyProtection="1">
      <alignment horizontal="center" vertical="center" wrapText="1"/>
    </xf>
    <xf numFmtId="49" fontId="7" fillId="0" borderId="0" xfId="13" applyNumberFormat="1" applyFont="1" applyFill="1" applyBorder="1" applyProtection="1">
      <alignment horizontal="center" vertical="center" wrapText="1"/>
    </xf>
    <xf numFmtId="49" fontId="21" fillId="0" borderId="1" xfId="14" applyNumberFormat="1" applyFont="1" applyBorder="1" applyProtection="1">
      <alignment horizontal="center" vertical="center" wrapText="1"/>
    </xf>
    <xf numFmtId="49" fontId="21" fillId="0" borderId="1" xfId="15" applyNumberFormat="1" applyFont="1" applyBorder="1" applyProtection="1">
      <alignment horizontal="center" vertical="center" wrapText="1"/>
    </xf>
    <xf numFmtId="49" fontId="21" fillId="0" borderId="17" xfId="15" applyNumberFormat="1" applyFont="1" applyProtection="1">
      <alignment horizontal="center" vertical="center" wrapText="1"/>
    </xf>
    <xf numFmtId="4" fontId="21" fillId="0" borderId="1" xfId="15" applyNumberFormat="1" applyFont="1" applyBorder="1" applyProtection="1">
      <alignment horizontal="center" vertical="center" wrapText="1"/>
    </xf>
    <xf numFmtId="49" fontId="22" fillId="0" borderId="1" xfId="15" applyNumberFormat="1" applyFont="1" applyBorder="1" applyProtection="1">
      <alignment horizontal="center" vertical="center" wrapText="1"/>
    </xf>
    <xf numFmtId="10" fontId="22" fillId="0" borderId="1" xfId="15" applyNumberFormat="1" applyFont="1" applyBorder="1" applyProtection="1">
      <alignment horizontal="center" vertical="center" wrapText="1"/>
    </xf>
    <xf numFmtId="0" fontId="23" fillId="0" borderId="0" xfId="6" applyFont="1" applyFill="1" applyBorder="1" applyProtection="1">
      <protection locked="0"/>
    </xf>
    <xf numFmtId="0" fontId="23" fillId="0" borderId="0" xfId="6" applyFont="1" applyFill="1" applyProtection="1">
      <protection locked="0"/>
    </xf>
    <xf numFmtId="0" fontId="23" fillId="0" borderId="0" xfId="6" applyFont="1" applyProtection="1">
      <protection locked="0"/>
    </xf>
    <xf numFmtId="49" fontId="24" fillId="5" borderId="1" xfId="14" applyNumberFormat="1" applyFont="1" applyFill="1" applyBorder="1" applyProtection="1">
      <alignment horizontal="center" vertical="center" wrapText="1"/>
    </xf>
    <xf numFmtId="49" fontId="7" fillId="5" borderId="1" xfId="16" applyNumberFormat="1" applyFont="1" applyFill="1" applyBorder="1" applyProtection="1">
      <alignment horizontal="left" vertical="center" wrapText="1"/>
    </xf>
    <xf numFmtId="4" fontId="24" fillId="5" borderId="1" xfId="15" applyNumberFormat="1" applyFont="1" applyFill="1" applyBorder="1" applyProtection="1">
      <alignment horizontal="center" vertical="center" wrapText="1"/>
    </xf>
    <xf numFmtId="10" fontId="24" fillId="5" borderId="1" xfId="15" applyNumberFormat="1" applyFont="1" applyFill="1" applyBorder="1" applyProtection="1">
      <alignment horizontal="center" vertical="center" wrapText="1"/>
    </xf>
    <xf numFmtId="4" fontId="25" fillId="5" borderId="1" xfId="15" applyNumberFormat="1" applyFont="1" applyFill="1" applyBorder="1" applyProtection="1">
      <alignment horizontal="center" vertical="center" wrapText="1"/>
    </xf>
    <xf numFmtId="4" fontId="7" fillId="5" borderId="1" xfId="15" applyNumberFormat="1" applyFont="1" applyFill="1" applyBorder="1" applyProtection="1">
      <alignment horizontal="center" vertical="center" wrapText="1"/>
    </xf>
    <xf numFmtId="10" fontId="7" fillId="5" borderId="1" xfId="15" applyNumberFormat="1" applyFont="1" applyFill="1" applyBorder="1" applyProtection="1">
      <alignment horizontal="center" vertical="center" wrapText="1"/>
    </xf>
    <xf numFmtId="4" fontId="13" fillId="0" borderId="0" xfId="6" applyNumberFormat="1" applyFont="1" applyFill="1" applyBorder="1" applyProtection="1">
      <protection locked="0"/>
    </xf>
    <xf numFmtId="0" fontId="15" fillId="0" borderId="0" xfId="6" applyFont="1" applyFill="1" applyBorder="1" applyProtection="1">
      <protection locked="0"/>
    </xf>
    <xf numFmtId="49" fontId="24" fillId="2" borderId="0" xfId="14" applyNumberFormat="1" applyFont="1" applyFill="1" applyBorder="1" applyProtection="1">
      <alignment horizontal="center" vertical="center" wrapText="1"/>
    </xf>
    <xf numFmtId="49" fontId="7" fillId="2" borderId="0" xfId="16" applyNumberFormat="1" applyFont="1" applyFill="1" applyBorder="1" applyProtection="1">
      <alignment horizontal="left" vertical="center" wrapText="1"/>
    </xf>
    <xf numFmtId="4" fontId="24" fillId="2" borderId="0" xfId="15" applyNumberFormat="1" applyFont="1" applyFill="1" applyBorder="1" applyProtection="1">
      <alignment horizontal="center" vertical="center" wrapText="1"/>
    </xf>
    <xf numFmtId="10" fontId="24" fillId="2" borderId="0" xfId="15" applyNumberFormat="1" applyFont="1" applyFill="1" applyBorder="1" applyProtection="1">
      <alignment horizontal="center" vertical="center" wrapText="1"/>
    </xf>
    <xf numFmtId="4" fontId="25" fillId="2" borderId="0" xfId="15" applyNumberFormat="1" applyFont="1" applyFill="1" applyBorder="1" applyProtection="1">
      <alignment horizontal="center" vertical="center" wrapText="1"/>
    </xf>
    <xf numFmtId="4" fontId="20" fillId="0" borderId="1" xfId="17" applyNumberFormat="1" applyFont="1" applyBorder="1" applyProtection="1">
      <alignment horizontal="right" vertical="top" shrinkToFit="1"/>
    </xf>
    <xf numFmtId="4" fontId="7" fillId="2" borderId="0" xfId="15" applyNumberFormat="1" applyFont="1" applyFill="1" applyBorder="1" applyProtection="1">
      <alignment horizontal="center" vertical="center" wrapText="1"/>
    </xf>
    <xf numFmtId="10" fontId="7" fillId="2" borderId="0" xfId="15" applyNumberFormat="1" applyFont="1" applyFill="1" applyBorder="1" applyProtection="1">
      <alignment horizontal="center" vertical="center" wrapText="1"/>
    </xf>
    <xf numFmtId="4" fontId="13" fillId="2" borderId="0" xfId="6" applyNumberFormat="1" applyFont="1" applyFill="1" applyBorder="1" applyProtection="1">
      <protection locked="0"/>
    </xf>
    <xf numFmtId="0" fontId="15" fillId="2" borderId="0" xfId="6" applyFont="1" applyFill="1" applyBorder="1" applyProtection="1">
      <protection locked="0"/>
    </xf>
    <xf numFmtId="0" fontId="15" fillId="2" borderId="0" xfId="6" applyFont="1" applyFill="1" applyProtection="1">
      <protection locked="0"/>
    </xf>
    <xf numFmtId="49" fontId="7" fillId="7" borderId="1" xfId="18" applyNumberFormat="1" applyFont="1" applyFill="1" applyBorder="1" applyProtection="1">
      <alignment horizontal="center" vertical="top" shrinkToFit="1"/>
    </xf>
    <xf numFmtId="0" fontId="7" fillId="7" borderId="1" xfId="19" quotePrefix="1" applyNumberFormat="1" applyFont="1" applyFill="1" applyBorder="1" applyProtection="1">
      <alignment horizontal="left" vertical="top" wrapText="1"/>
    </xf>
    <xf numFmtId="4" fontId="7" fillId="7" borderId="1" xfId="15" applyNumberFormat="1" applyFont="1" applyFill="1" applyBorder="1" applyAlignment="1" applyProtection="1">
      <alignment horizontal="right" vertical="center" wrapText="1"/>
    </xf>
    <xf numFmtId="10" fontId="7" fillId="7" borderId="1" xfId="15" applyNumberFormat="1" applyFont="1" applyFill="1" applyBorder="1" applyAlignment="1" applyProtection="1">
      <alignment horizontal="right" vertical="center" wrapText="1"/>
    </xf>
    <xf numFmtId="4" fontId="7" fillId="7" borderId="4" xfId="15" applyNumberFormat="1" applyFont="1" applyFill="1" applyBorder="1" applyAlignment="1" applyProtection="1">
      <alignment horizontal="right" vertical="center" wrapText="1"/>
    </xf>
    <xf numFmtId="4" fontId="11" fillId="7" borderId="4" xfId="15" applyNumberFormat="1" applyFont="1" applyFill="1" applyBorder="1" applyAlignment="1" applyProtection="1">
      <alignment horizontal="right" vertical="center" wrapText="1"/>
    </xf>
    <xf numFmtId="0" fontId="17" fillId="0" borderId="0" xfId="6" applyFill="1" applyBorder="1" applyProtection="1">
      <protection locked="0"/>
    </xf>
    <xf numFmtId="0" fontId="17" fillId="0" borderId="0" xfId="6" applyFill="1" applyProtection="1">
      <protection locked="0"/>
    </xf>
    <xf numFmtId="49" fontId="7" fillId="9" borderId="1" xfId="20" applyNumberFormat="1" applyFont="1" applyFill="1" applyBorder="1" applyProtection="1">
      <alignment horizontal="center" vertical="top" shrinkToFit="1"/>
    </xf>
    <xf numFmtId="0" fontId="7" fillId="9" borderId="1" xfId="21" quotePrefix="1" applyNumberFormat="1" applyFont="1" applyFill="1" applyBorder="1" applyProtection="1">
      <alignment horizontal="left" vertical="top" wrapText="1"/>
    </xf>
    <xf numFmtId="4" fontId="7" fillId="9" borderId="1" xfId="22" applyNumberFormat="1" applyFont="1" applyFill="1" applyBorder="1" applyProtection="1">
      <alignment horizontal="right" vertical="top" shrinkToFit="1"/>
    </xf>
    <xf numFmtId="10" fontId="7" fillId="9" borderId="1" xfId="22" applyNumberFormat="1" applyFont="1" applyFill="1" applyBorder="1" applyProtection="1">
      <alignment horizontal="right" vertical="top" shrinkToFit="1"/>
    </xf>
    <xf numFmtId="4" fontId="7" fillId="9" borderId="4" xfId="22" applyNumberFormat="1" applyFont="1" applyFill="1" applyBorder="1" applyProtection="1">
      <alignment horizontal="right" vertical="top" shrinkToFit="1"/>
    </xf>
    <xf numFmtId="4" fontId="27" fillId="9" borderId="4" xfId="22" applyNumberFormat="1" applyFont="1" applyFill="1" applyBorder="1" applyProtection="1">
      <alignment horizontal="right" vertical="top" shrinkToFit="1"/>
    </xf>
    <xf numFmtId="0" fontId="13" fillId="0" borderId="0" xfId="6" applyFont="1" applyProtection="1">
      <protection locked="0"/>
    </xf>
    <xf numFmtId="49" fontId="7" fillId="0" borderId="1" xfId="23" applyNumberFormat="1" applyFont="1" applyBorder="1" applyProtection="1">
      <alignment horizontal="center" vertical="top" shrinkToFit="1"/>
    </xf>
    <xf numFmtId="0" fontId="7" fillId="0" borderId="1" xfId="24" quotePrefix="1" applyNumberFormat="1" applyFont="1" applyBorder="1" applyProtection="1">
      <alignment horizontal="left" vertical="top" wrapText="1"/>
    </xf>
    <xf numFmtId="4" fontId="7" fillId="0" borderId="1" xfId="17" applyNumberFormat="1" applyFont="1" applyBorder="1" applyProtection="1">
      <alignment horizontal="right" vertical="top" shrinkToFit="1"/>
    </xf>
    <xf numFmtId="10" fontId="7" fillId="0" borderId="1" xfId="17" applyNumberFormat="1" applyFont="1" applyBorder="1" applyAlignment="1" applyProtection="1">
      <alignment horizontal="right" vertical="top" shrinkToFit="1"/>
    </xf>
    <xf numFmtId="4" fontId="7" fillId="0" borderId="4" xfId="17" applyNumberFormat="1" applyFont="1" applyBorder="1" applyProtection="1">
      <alignment horizontal="right" vertical="top" shrinkToFit="1"/>
    </xf>
    <xf numFmtId="4" fontId="7" fillId="0" borderId="1" xfId="17" applyNumberFormat="1" applyFont="1" applyBorder="1" applyAlignment="1" applyProtection="1">
      <alignment horizontal="right" vertical="top" shrinkToFit="1"/>
    </xf>
    <xf numFmtId="4" fontId="27" fillId="0" borderId="4" xfId="17" applyNumberFormat="1" applyFont="1" applyBorder="1" applyProtection="1">
      <alignment horizontal="right" vertical="top" shrinkToFit="1"/>
    </xf>
    <xf numFmtId="0" fontId="29" fillId="0" borderId="0" xfId="6" applyFont="1" applyFill="1" applyBorder="1" applyProtection="1">
      <protection locked="0"/>
    </xf>
    <xf numFmtId="0" fontId="29" fillId="0" borderId="0" xfId="6" applyFont="1" applyFill="1" applyProtection="1">
      <protection locked="0"/>
    </xf>
    <xf numFmtId="0" fontId="29" fillId="0" borderId="0" xfId="6" applyFont="1" applyProtection="1">
      <protection locked="0"/>
    </xf>
    <xf numFmtId="0" fontId="11" fillId="0" borderId="0" xfId="6" applyFont="1" applyProtection="1">
      <protection locked="0"/>
    </xf>
    <xf numFmtId="49" fontId="6" fillId="0" borderId="1" xfId="23" applyNumberFormat="1" applyFont="1" applyBorder="1" applyProtection="1">
      <alignment horizontal="center" vertical="top" shrinkToFit="1"/>
    </xf>
    <xf numFmtId="0" fontId="6" fillId="0" borderId="1" xfId="24" quotePrefix="1" applyNumberFormat="1" applyFont="1" applyBorder="1" applyProtection="1">
      <alignment horizontal="left" vertical="top" wrapText="1"/>
    </xf>
    <xf numFmtId="4" fontId="6" fillId="0" borderId="1" xfId="17" applyNumberFormat="1" applyFont="1" applyBorder="1" applyProtection="1">
      <alignment horizontal="right" vertical="top" shrinkToFit="1"/>
    </xf>
    <xf numFmtId="10" fontId="6" fillId="0" borderId="1" xfId="17" applyNumberFormat="1" applyFont="1" applyBorder="1" applyAlignment="1" applyProtection="1">
      <alignment horizontal="right" vertical="top" shrinkToFit="1"/>
    </xf>
    <xf numFmtId="4" fontId="6" fillId="0" borderId="4" xfId="17" applyNumberFormat="1" applyFont="1" applyBorder="1" applyProtection="1">
      <alignment horizontal="right" vertical="top" shrinkToFit="1"/>
    </xf>
    <xf numFmtId="4" fontId="6" fillId="0" borderId="1" xfId="17" applyNumberFormat="1" applyFont="1" applyBorder="1" applyAlignment="1" applyProtection="1">
      <alignment horizontal="right" vertical="top" shrinkToFit="1"/>
    </xf>
    <xf numFmtId="4" fontId="30" fillId="0" borderId="4" xfId="17" applyNumberFormat="1" applyFont="1" applyBorder="1" applyProtection="1">
      <alignment horizontal="right" vertical="top" shrinkToFit="1"/>
    </xf>
    <xf numFmtId="4" fontId="11" fillId="9" borderId="4" xfId="22" applyNumberFormat="1" applyFont="1" applyFill="1" applyBorder="1" applyProtection="1">
      <alignment horizontal="right" vertical="top" shrinkToFit="1"/>
    </xf>
    <xf numFmtId="49" fontId="6" fillId="0" borderId="1" xfId="20" applyNumberFormat="1" applyFont="1" applyFill="1" applyBorder="1" applyProtection="1">
      <alignment horizontal="center" vertical="top" shrinkToFit="1"/>
    </xf>
    <xf numFmtId="4" fontId="6" fillId="0" borderId="1" xfId="22" applyNumberFormat="1" applyFont="1" applyFill="1" applyBorder="1" applyProtection="1">
      <alignment horizontal="right" vertical="top" shrinkToFit="1"/>
    </xf>
    <xf numFmtId="10" fontId="6" fillId="0" borderId="1" xfId="22" applyNumberFormat="1" applyFont="1" applyFill="1" applyBorder="1" applyProtection="1">
      <alignment horizontal="right" vertical="top" shrinkToFit="1"/>
    </xf>
    <xf numFmtId="4" fontId="6" fillId="0" borderId="4" xfId="22" applyNumberFormat="1" applyFont="1" applyFill="1" applyBorder="1" applyProtection="1">
      <alignment horizontal="right" vertical="top" shrinkToFit="1"/>
    </xf>
    <xf numFmtId="4" fontId="30" fillId="0" borderId="4" xfId="22" applyNumberFormat="1" applyFont="1" applyFill="1" applyBorder="1" applyProtection="1">
      <alignment horizontal="right" vertical="top" shrinkToFit="1"/>
    </xf>
    <xf numFmtId="0" fontId="17" fillId="0" borderId="0" xfId="6" applyFont="1" applyFill="1" applyProtection="1">
      <protection locked="0"/>
    </xf>
    <xf numFmtId="0" fontId="13" fillId="0" borderId="0" xfId="6" applyFont="1" applyFill="1" applyProtection="1">
      <protection locked="0"/>
    </xf>
    <xf numFmtId="0" fontId="6" fillId="0" borderId="6" xfId="24" quotePrefix="1" applyNumberFormat="1" applyFont="1" applyBorder="1" applyProtection="1">
      <alignment horizontal="left" vertical="top" wrapText="1"/>
    </xf>
    <xf numFmtId="0" fontId="32" fillId="0" borderId="1" xfId="25" quotePrefix="1" applyNumberFormat="1" applyFont="1" applyFill="1" applyBorder="1" applyAlignment="1" applyProtection="1">
      <alignment horizontal="left" vertical="top" wrapText="1"/>
    </xf>
    <xf numFmtId="4" fontId="33" fillId="0" borderId="1" xfId="17" applyNumberFormat="1" applyFont="1" applyBorder="1" applyProtection="1">
      <alignment horizontal="right" vertical="top" shrinkToFit="1"/>
    </xf>
    <xf numFmtId="4" fontId="34" fillId="0" borderId="1" xfId="17" applyNumberFormat="1" applyFont="1" applyBorder="1" applyProtection="1">
      <alignment horizontal="right" vertical="top" shrinkToFit="1"/>
    </xf>
    <xf numFmtId="10" fontId="34" fillId="0" borderId="1" xfId="17" applyNumberFormat="1" applyFont="1" applyBorder="1" applyProtection="1">
      <alignment horizontal="right" vertical="top" shrinkToFit="1"/>
    </xf>
    <xf numFmtId="4" fontId="34" fillId="0" borderId="4" xfId="22" applyNumberFormat="1" applyFont="1" applyFill="1" applyBorder="1" applyProtection="1">
      <alignment horizontal="right" vertical="top" shrinkToFit="1"/>
    </xf>
    <xf numFmtId="4" fontId="33" fillId="0" borderId="4" xfId="22" applyNumberFormat="1" applyFont="1" applyFill="1" applyBorder="1" applyProtection="1">
      <alignment horizontal="right" vertical="top" shrinkToFit="1"/>
    </xf>
    <xf numFmtId="10" fontId="33" fillId="0" borderId="1" xfId="17" applyNumberFormat="1" applyFont="1" applyBorder="1" applyProtection="1">
      <alignment horizontal="right" vertical="top" shrinkToFit="1"/>
    </xf>
    <xf numFmtId="4" fontId="13" fillId="0" borderId="4" xfId="22" applyNumberFormat="1" applyFont="1" applyFill="1" applyBorder="1" applyProtection="1">
      <alignment horizontal="right" vertical="top" shrinkToFit="1"/>
    </xf>
    <xf numFmtId="49" fontId="33" fillId="0" borderId="1" xfId="23" applyNumberFormat="1" applyFont="1" applyBorder="1" applyProtection="1">
      <alignment horizontal="center" vertical="top" shrinkToFit="1"/>
    </xf>
    <xf numFmtId="0" fontId="33" fillId="0" borderId="1" xfId="24" quotePrefix="1" applyNumberFormat="1" applyFont="1" applyBorder="1" applyProtection="1">
      <alignment horizontal="left" vertical="top" wrapText="1"/>
    </xf>
    <xf numFmtId="4" fontId="18" fillId="0" borderId="1" xfId="17" applyNumberFormat="1" applyBorder="1" applyProtection="1">
      <alignment horizontal="right" vertical="top" shrinkToFit="1"/>
    </xf>
    <xf numFmtId="4" fontId="18" fillId="0" borderId="1" xfId="26" applyNumberFormat="1" applyFont="1" applyBorder="1" applyProtection="1">
      <alignment horizontal="right" vertical="top" shrinkToFit="1"/>
    </xf>
    <xf numFmtId="4" fontId="13" fillId="0" borderId="1" xfId="22" applyNumberFormat="1" applyFont="1" applyFill="1" applyBorder="1" applyProtection="1">
      <alignment horizontal="right" vertical="top" shrinkToFit="1"/>
    </xf>
    <xf numFmtId="4" fontId="17" fillId="0" borderId="1" xfId="6" applyNumberFormat="1" applyFont="1" applyBorder="1" applyProtection="1">
      <protection locked="0"/>
    </xf>
    <xf numFmtId="10" fontId="17" fillId="0" borderId="1" xfId="6" applyNumberFormat="1" applyFont="1" applyBorder="1" applyProtection="1">
      <protection locked="0"/>
    </xf>
    <xf numFmtId="49" fontId="33" fillId="0" borderId="1" xfId="20" applyNumberFormat="1" applyFont="1" applyFill="1" applyBorder="1" applyProtection="1">
      <alignment horizontal="center" vertical="top" shrinkToFit="1"/>
    </xf>
    <xf numFmtId="4" fontId="13" fillId="0" borderId="1" xfId="17" applyNumberFormat="1" applyFont="1" applyBorder="1" applyProtection="1">
      <alignment horizontal="right" vertical="top" shrinkToFit="1"/>
    </xf>
    <xf numFmtId="10" fontId="13" fillId="0" borderId="1" xfId="17" applyNumberFormat="1" applyFont="1" applyBorder="1" applyProtection="1">
      <alignment horizontal="right" vertical="top" shrinkToFit="1"/>
    </xf>
    <xf numFmtId="49" fontId="7" fillId="0" borderId="1" xfId="20" applyNumberFormat="1" applyFont="1" applyFill="1" applyBorder="1" applyProtection="1">
      <alignment horizontal="center" vertical="top" shrinkToFit="1"/>
    </xf>
    <xf numFmtId="0" fontId="7" fillId="0" borderId="6" xfId="24" quotePrefix="1" applyNumberFormat="1" applyFont="1" applyBorder="1" applyProtection="1">
      <alignment horizontal="left" vertical="top" wrapText="1"/>
    </xf>
    <xf numFmtId="4" fontId="7" fillId="0" borderId="1" xfId="22" applyNumberFormat="1" applyFont="1" applyFill="1" applyBorder="1" applyProtection="1">
      <alignment horizontal="right" vertical="top" shrinkToFit="1"/>
    </xf>
    <xf numFmtId="10" fontId="7" fillId="0" borderId="1" xfId="22" applyNumberFormat="1" applyFont="1" applyFill="1" applyBorder="1" applyProtection="1">
      <alignment horizontal="right" vertical="top" shrinkToFit="1"/>
    </xf>
    <xf numFmtId="4" fontId="7" fillId="0" borderId="4" xfId="22" applyNumberFormat="1" applyFont="1" applyFill="1" applyBorder="1" applyProtection="1">
      <alignment horizontal="right" vertical="top" shrinkToFit="1"/>
    </xf>
    <xf numFmtId="4" fontId="11" fillId="0" borderId="4" xfId="22" applyNumberFormat="1" applyFont="1" applyFill="1" applyBorder="1" applyProtection="1">
      <alignment horizontal="right" vertical="top" shrinkToFit="1"/>
    </xf>
    <xf numFmtId="0" fontId="11" fillId="0" borderId="0" xfId="6" applyFont="1" applyFill="1" applyProtection="1">
      <protection locked="0"/>
    </xf>
    <xf numFmtId="0" fontId="6" fillId="0" borderId="6" xfId="24" quotePrefix="1" applyNumberFormat="1" applyFont="1" applyBorder="1" applyAlignment="1" applyProtection="1">
      <alignment horizontal="left" vertical="top" wrapText="1"/>
    </xf>
    <xf numFmtId="4" fontId="35" fillId="0" borderId="4" xfId="22" applyNumberFormat="1" applyFont="1" applyFill="1" applyBorder="1" applyProtection="1">
      <alignment horizontal="right" vertical="top" shrinkToFit="1"/>
    </xf>
    <xf numFmtId="0" fontId="7" fillId="0" borderId="6" xfId="24" quotePrefix="1" applyNumberFormat="1" applyFont="1" applyBorder="1" applyAlignment="1" applyProtection="1">
      <alignment horizontal="left" vertical="top" wrapText="1"/>
    </xf>
    <xf numFmtId="4" fontId="6" fillId="0" borderId="1" xfId="17" applyNumberFormat="1" applyFont="1" applyFill="1" applyBorder="1" applyProtection="1">
      <alignment horizontal="right" vertical="top" shrinkToFit="1"/>
    </xf>
    <xf numFmtId="4" fontId="13" fillId="0" borderId="1" xfId="17" applyNumberFormat="1" applyFont="1" applyFill="1" applyBorder="1" applyProtection="1">
      <alignment horizontal="right" vertical="top" shrinkToFit="1"/>
    </xf>
    <xf numFmtId="4" fontId="13" fillId="0" borderId="4" xfId="17" applyNumberFormat="1" applyFont="1" applyFill="1" applyBorder="1" applyProtection="1">
      <alignment horizontal="right" vertical="top" shrinkToFit="1"/>
    </xf>
    <xf numFmtId="4" fontId="7" fillId="2" borderId="1" xfId="22" applyNumberFormat="1" applyFont="1" applyFill="1" applyBorder="1" applyProtection="1">
      <alignment horizontal="right" vertical="top" shrinkToFit="1"/>
    </xf>
    <xf numFmtId="4" fontId="6" fillId="2" borderId="1" xfId="22" applyNumberFormat="1" applyFont="1" applyFill="1" applyBorder="1" applyProtection="1">
      <alignment horizontal="right" vertical="top" shrinkToFit="1"/>
    </xf>
    <xf numFmtId="10" fontId="7" fillId="2" borderId="1" xfId="22" applyNumberFormat="1" applyFont="1" applyFill="1" applyBorder="1" applyProtection="1">
      <alignment horizontal="right" vertical="top" shrinkToFit="1"/>
    </xf>
    <xf numFmtId="4" fontId="7" fillId="2" borderId="4" xfId="22" applyNumberFormat="1" applyFont="1" applyFill="1" applyBorder="1" applyProtection="1">
      <alignment horizontal="right" vertical="top" shrinkToFit="1"/>
    </xf>
    <xf numFmtId="4" fontId="6" fillId="2" borderId="4" xfId="22" applyNumberFormat="1" applyFont="1" applyFill="1" applyBorder="1" applyProtection="1">
      <alignment horizontal="right" vertical="top" shrinkToFit="1"/>
    </xf>
    <xf numFmtId="0" fontId="17" fillId="2" borderId="0" xfId="6" applyFill="1" applyProtection="1">
      <protection locked="0"/>
    </xf>
    <xf numFmtId="0" fontId="13" fillId="2" borderId="0" xfId="6" applyFont="1" applyFill="1" applyProtection="1">
      <protection locked="0"/>
    </xf>
    <xf numFmtId="49" fontId="7" fillId="7" borderId="1" xfId="27" applyNumberFormat="1" applyFont="1" applyFill="1" applyBorder="1" applyAlignment="1" applyProtection="1">
      <alignment horizontal="left" vertical="top" shrinkToFit="1"/>
    </xf>
    <xf numFmtId="10" fontId="13" fillId="0" borderId="1" xfId="6" applyNumberFormat="1" applyFont="1" applyFill="1" applyBorder="1" applyProtection="1">
      <protection locked="0"/>
    </xf>
    <xf numFmtId="4" fontId="13" fillId="0" borderId="1" xfId="6" applyNumberFormat="1" applyFont="1" applyFill="1" applyBorder="1" applyProtection="1">
      <protection locked="0"/>
    </xf>
    <xf numFmtId="4" fontId="35" fillId="0" borderId="1" xfId="6" applyNumberFormat="1" applyFont="1" applyFill="1" applyBorder="1" applyProtection="1">
      <protection locked="0"/>
    </xf>
    <xf numFmtId="49" fontId="36" fillId="0" borderId="1" xfId="23" applyNumberFormat="1" applyFont="1" applyBorder="1" applyProtection="1">
      <alignment horizontal="center" vertical="top" shrinkToFit="1"/>
    </xf>
    <xf numFmtId="0" fontId="36" fillId="0" borderId="1" xfId="24" quotePrefix="1" applyNumberFormat="1" applyFont="1" applyBorder="1" applyProtection="1">
      <alignment horizontal="left" vertical="top" wrapText="1"/>
    </xf>
    <xf numFmtId="4" fontId="36" fillId="0" borderId="1" xfId="17" applyNumberFormat="1" applyFont="1" applyBorder="1" applyProtection="1">
      <alignment horizontal="right" vertical="top" shrinkToFit="1"/>
    </xf>
    <xf numFmtId="4" fontId="36" fillId="0" borderId="1" xfId="17" applyNumberFormat="1" applyFont="1" applyFill="1" applyBorder="1" applyProtection="1">
      <alignment horizontal="right" vertical="top" shrinkToFit="1"/>
    </xf>
    <xf numFmtId="4" fontId="36" fillId="0" borderId="1" xfId="17" applyNumberFormat="1" applyFont="1" applyFill="1" applyBorder="1" applyAlignment="1" applyProtection="1">
      <alignment horizontal="right" vertical="top" shrinkToFit="1"/>
    </xf>
    <xf numFmtId="4" fontId="6" fillId="0" borderId="1" xfId="28" applyNumberFormat="1" applyFont="1" applyBorder="1" applyProtection="1">
      <alignment horizontal="right" vertical="top" shrinkToFit="1"/>
    </xf>
    <xf numFmtId="4" fontId="36" fillId="0" borderId="1" xfId="17" applyNumberFormat="1" applyFont="1" applyFill="1" applyBorder="1" applyAlignment="1" applyProtection="1">
      <alignment horizontal="center" vertical="top" shrinkToFit="1"/>
    </xf>
    <xf numFmtId="0" fontId="36" fillId="0" borderId="1" xfId="29" quotePrefix="1" applyNumberFormat="1" applyFont="1" applyBorder="1" applyProtection="1">
      <alignment horizontal="left" vertical="top" wrapText="1"/>
    </xf>
    <xf numFmtId="49" fontId="36" fillId="0" borderId="1" xfId="23" applyNumberFormat="1" applyFont="1" applyFill="1" applyBorder="1" applyProtection="1">
      <alignment horizontal="center" vertical="top" shrinkToFit="1"/>
    </xf>
    <xf numFmtId="0" fontId="36" fillId="0" borderId="1" xfId="29" quotePrefix="1" applyNumberFormat="1" applyFont="1" applyFill="1" applyBorder="1" applyProtection="1">
      <alignment horizontal="left" vertical="top" wrapText="1"/>
    </xf>
    <xf numFmtId="4" fontId="36" fillId="0" borderId="4" xfId="22" applyNumberFormat="1" applyFont="1" applyFill="1" applyBorder="1" applyProtection="1">
      <alignment horizontal="right" vertical="top" shrinkToFit="1"/>
    </xf>
    <xf numFmtId="49" fontId="7" fillId="10" borderId="1" xfId="20" applyNumberFormat="1" applyFont="1" applyFill="1" applyBorder="1" applyProtection="1">
      <alignment horizontal="center" vertical="top" shrinkToFit="1"/>
    </xf>
    <xf numFmtId="0" fontId="7" fillId="10" borderId="1" xfId="21" quotePrefix="1" applyNumberFormat="1" applyFont="1" applyFill="1" applyBorder="1" applyProtection="1">
      <alignment horizontal="left" vertical="top" wrapText="1"/>
    </xf>
    <xf numFmtId="4" fontId="7" fillId="10" borderId="1" xfId="22" applyNumberFormat="1" applyFont="1" applyFill="1" applyBorder="1" applyProtection="1">
      <alignment horizontal="right" vertical="top" shrinkToFit="1"/>
    </xf>
    <xf numFmtId="10" fontId="7" fillId="10" borderId="1" xfId="22" applyNumberFormat="1" applyFont="1" applyFill="1" applyBorder="1" applyProtection="1">
      <alignment horizontal="right" vertical="top" shrinkToFit="1"/>
    </xf>
    <xf numFmtId="4" fontId="7" fillId="10" borderId="4" xfId="22" applyNumberFormat="1" applyFont="1" applyFill="1" applyBorder="1" applyProtection="1">
      <alignment horizontal="right" vertical="top" shrinkToFit="1"/>
    </xf>
    <xf numFmtId="0" fontId="17" fillId="10" borderId="0" xfId="6" applyFill="1" applyProtection="1">
      <protection locked="0"/>
    </xf>
    <xf numFmtId="0" fontId="13" fillId="10" borderId="0" xfId="6" applyFont="1" applyFill="1" applyProtection="1">
      <protection locked="0"/>
    </xf>
    <xf numFmtId="49" fontId="7" fillId="11" borderId="1" xfId="20" applyNumberFormat="1" applyFont="1" applyFill="1" applyBorder="1" applyProtection="1">
      <alignment horizontal="center" vertical="top" shrinkToFit="1"/>
    </xf>
    <xf numFmtId="0" fontId="7" fillId="11" borderId="1" xfId="21" quotePrefix="1" applyNumberFormat="1" applyFont="1" applyFill="1" applyBorder="1" applyProtection="1">
      <alignment horizontal="left" vertical="top" wrapText="1"/>
    </xf>
    <xf numFmtId="4" fontId="7" fillId="11" borderId="1" xfId="28" applyNumberFormat="1" applyFont="1" applyFill="1" applyBorder="1" applyProtection="1">
      <alignment horizontal="right" vertical="top" shrinkToFit="1"/>
    </xf>
    <xf numFmtId="10" fontId="7" fillId="11" borderId="1" xfId="28" applyNumberFormat="1" applyFont="1" applyFill="1" applyBorder="1" applyProtection="1">
      <alignment horizontal="right" vertical="top" shrinkToFit="1"/>
    </xf>
    <xf numFmtId="4" fontId="7" fillId="11" borderId="4" xfId="28" applyNumberFormat="1" applyFont="1" applyFill="1" applyBorder="1" applyProtection="1">
      <alignment horizontal="right" vertical="top" shrinkToFit="1"/>
    </xf>
    <xf numFmtId="0" fontId="17" fillId="11" borderId="0" xfId="6" applyFill="1" applyProtection="1">
      <protection locked="0"/>
    </xf>
    <xf numFmtId="0" fontId="13" fillId="11" borderId="0" xfId="6" applyFont="1" applyFill="1" applyProtection="1">
      <protection locked="0"/>
    </xf>
    <xf numFmtId="49" fontId="7" fillId="2" borderId="1" xfId="20" applyNumberFormat="1" applyFont="1" applyFill="1" applyBorder="1" applyProtection="1">
      <alignment horizontal="center" vertical="top" shrinkToFit="1"/>
    </xf>
    <xf numFmtId="0" fontId="7" fillId="2" borderId="1" xfId="21" quotePrefix="1" applyNumberFormat="1" applyFont="1" applyFill="1" applyBorder="1" applyProtection="1">
      <alignment horizontal="left" vertical="top" wrapText="1"/>
    </xf>
    <xf numFmtId="49" fontId="7" fillId="0" borderId="1" xfId="30" applyNumberFormat="1" applyFont="1" applyBorder="1" applyProtection="1">
      <alignment horizontal="center" vertical="top" shrinkToFit="1"/>
    </xf>
    <xf numFmtId="0" fontId="7" fillId="0" borderId="1" xfId="31" quotePrefix="1" applyNumberFormat="1" applyFont="1" applyBorder="1" applyProtection="1">
      <alignment horizontal="left" vertical="top" wrapText="1"/>
    </xf>
    <xf numFmtId="4" fontId="7" fillId="0" borderId="1" xfId="28" applyNumberFormat="1" applyFont="1" applyBorder="1" applyProtection="1">
      <alignment horizontal="right" vertical="top" shrinkToFit="1"/>
    </xf>
    <xf numFmtId="10" fontId="7" fillId="0" borderId="1" xfId="28" applyNumberFormat="1" applyFont="1" applyBorder="1" applyAlignment="1" applyProtection="1">
      <alignment horizontal="right" vertical="top" shrinkToFit="1"/>
    </xf>
    <xf numFmtId="4" fontId="7" fillId="0" borderId="4" xfId="28" applyNumberFormat="1" applyFont="1" applyBorder="1" applyProtection="1">
      <alignment horizontal="right" vertical="top" shrinkToFit="1"/>
    </xf>
    <xf numFmtId="4" fontId="7" fillId="0" borderId="4" xfId="28" applyNumberFormat="1" applyFont="1" applyBorder="1" applyAlignment="1" applyProtection="1">
      <alignment horizontal="right" vertical="top" shrinkToFit="1"/>
    </xf>
    <xf numFmtId="49" fontId="6" fillId="0" borderId="1" xfId="30" applyNumberFormat="1" applyFont="1" applyBorder="1" applyProtection="1">
      <alignment horizontal="center" vertical="top" shrinkToFit="1"/>
    </xf>
    <xf numFmtId="0" fontId="6" fillId="0" borderId="1" xfId="31" quotePrefix="1" applyNumberFormat="1" applyFont="1" applyBorder="1" applyProtection="1">
      <alignment horizontal="left" vertical="top" wrapText="1"/>
    </xf>
    <xf numFmtId="10" fontId="6" fillId="0" borderId="1" xfId="28" applyNumberFormat="1" applyFont="1" applyBorder="1" applyAlignment="1" applyProtection="1">
      <alignment horizontal="right" vertical="top" shrinkToFit="1"/>
    </xf>
    <xf numFmtId="4" fontId="6" fillId="0" borderId="4" xfId="28" applyNumberFormat="1" applyFont="1" applyBorder="1" applyProtection="1">
      <alignment horizontal="right" vertical="top" shrinkToFit="1"/>
    </xf>
    <xf numFmtId="4" fontId="6" fillId="0" borderId="4" xfId="28" applyNumberFormat="1" applyFont="1" applyBorder="1" applyAlignment="1" applyProtection="1">
      <alignment horizontal="right" vertical="top" shrinkToFit="1"/>
    </xf>
    <xf numFmtId="0" fontId="17" fillId="0" borderId="0" xfId="6" applyFont="1" applyProtection="1">
      <protection locked="0"/>
    </xf>
    <xf numFmtId="0" fontId="6" fillId="0" borderId="1" xfId="29" quotePrefix="1" applyNumberFormat="1" applyFont="1" applyBorder="1" applyProtection="1">
      <alignment horizontal="left" vertical="top" wrapText="1"/>
    </xf>
    <xf numFmtId="4" fontId="11" fillId="0" borderId="1" xfId="6" applyNumberFormat="1" applyFont="1" applyFill="1" applyBorder="1" applyProtection="1">
      <protection locked="0"/>
    </xf>
    <xf numFmtId="4" fontId="6" fillId="0" borderId="4" xfId="17" applyNumberFormat="1" applyFont="1" applyFill="1" applyBorder="1" applyProtection="1">
      <alignment horizontal="right" vertical="top" shrinkToFit="1"/>
    </xf>
    <xf numFmtId="49" fontId="6" fillId="12" borderId="1" xfId="23" applyNumberFormat="1" applyFont="1" applyFill="1" applyBorder="1" applyProtection="1">
      <alignment horizontal="center" vertical="top" shrinkToFit="1"/>
    </xf>
    <xf numFmtId="0" fontId="6" fillId="12" borderId="1" xfId="29" quotePrefix="1" applyNumberFormat="1" applyFont="1" applyFill="1" applyBorder="1" applyProtection="1">
      <alignment horizontal="left" vertical="top" wrapText="1"/>
    </xf>
    <xf numFmtId="4" fontId="6" fillId="12" borderId="1" xfId="17" applyNumberFormat="1" applyFont="1" applyFill="1" applyBorder="1" applyProtection="1">
      <alignment horizontal="right" vertical="top" shrinkToFit="1"/>
    </xf>
    <xf numFmtId="4" fontId="6" fillId="12" borderId="1" xfId="17" applyNumberFormat="1" applyFont="1" applyFill="1" applyBorder="1" applyAlignment="1" applyProtection="1">
      <alignment horizontal="right" vertical="top" shrinkToFit="1"/>
    </xf>
    <xf numFmtId="4" fontId="6" fillId="12" borderId="1" xfId="28" applyNumberFormat="1" applyFont="1" applyFill="1" applyBorder="1" applyProtection="1">
      <alignment horizontal="right" vertical="top" shrinkToFit="1"/>
    </xf>
    <xf numFmtId="0" fontId="15" fillId="12" borderId="0" xfId="6" applyFont="1" applyFill="1" applyProtection="1">
      <protection locked="0"/>
    </xf>
    <xf numFmtId="49" fontId="6" fillId="0" borderId="1" xfId="23" applyNumberFormat="1" applyFont="1" applyFill="1" applyBorder="1" applyProtection="1">
      <alignment horizontal="center" vertical="top" shrinkToFit="1"/>
    </xf>
    <xf numFmtId="0" fontId="6" fillId="0" borderId="1" xfId="29" quotePrefix="1" applyNumberFormat="1" applyFont="1" applyFill="1" applyBorder="1" applyProtection="1">
      <alignment horizontal="left" vertical="top" wrapText="1"/>
    </xf>
    <xf numFmtId="49" fontId="6" fillId="2" borderId="1" xfId="23" applyNumberFormat="1" applyFont="1" applyFill="1" applyBorder="1" applyProtection="1">
      <alignment horizontal="center" vertical="top" shrinkToFit="1"/>
    </xf>
    <xf numFmtId="0" fontId="6" fillId="2" borderId="1" xfId="29" quotePrefix="1" applyNumberFormat="1" applyFont="1" applyFill="1" applyBorder="1" applyProtection="1">
      <alignment horizontal="left" vertical="top" wrapText="1"/>
    </xf>
    <xf numFmtId="49" fontId="28" fillId="0" borderId="21" xfId="23" applyNumberFormat="1" applyProtection="1">
      <alignment horizontal="center" vertical="top" shrinkToFit="1"/>
    </xf>
    <xf numFmtId="0" fontId="31" fillId="0" borderId="18" xfId="25" applyNumberFormat="1" applyProtection="1">
      <alignment horizontal="left" vertical="top" wrapText="1"/>
    </xf>
    <xf numFmtId="4" fontId="18" fillId="0" borderId="18" xfId="17" applyNumberFormat="1" applyProtection="1">
      <alignment horizontal="right" vertical="top" shrinkToFit="1"/>
    </xf>
    <xf numFmtId="4" fontId="18" fillId="0" borderId="23" xfId="17" applyNumberFormat="1" applyBorder="1" applyProtection="1">
      <alignment horizontal="right" vertical="top" shrinkToFit="1"/>
    </xf>
    <xf numFmtId="4" fontId="13" fillId="0" borderId="1" xfId="28" applyNumberFormat="1" applyFont="1" applyBorder="1" applyProtection="1">
      <alignment horizontal="right" vertical="top" shrinkToFit="1"/>
    </xf>
    <xf numFmtId="4" fontId="6" fillId="0" borderId="1" xfId="28" applyNumberFormat="1" applyFont="1" applyBorder="1" applyAlignment="1" applyProtection="1">
      <alignment horizontal="right" vertical="top" shrinkToFit="1"/>
    </xf>
    <xf numFmtId="4" fontId="20" fillId="11" borderId="4" xfId="28" applyNumberFormat="1" applyFont="1" applyFill="1" applyBorder="1" applyProtection="1">
      <alignment horizontal="right" vertical="top" shrinkToFit="1"/>
    </xf>
    <xf numFmtId="4" fontId="11" fillId="11" borderId="4" xfId="28" applyNumberFormat="1" applyFont="1" applyFill="1" applyBorder="1" applyProtection="1">
      <alignment horizontal="right" vertical="top" shrinkToFit="1"/>
    </xf>
    <xf numFmtId="0" fontId="18" fillId="0" borderId="24" xfId="32" applyNumberFormat="1" applyProtection="1"/>
    <xf numFmtId="0" fontId="18" fillId="0" borderId="25" xfId="33" applyNumberFormat="1" applyProtection="1"/>
    <xf numFmtId="0" fontId="18" fillId="0" borderId="26" xfId="34" applyNumberFormat="1" applyProtection="1"/>
    <xf numFmtId="0" fontId="26" fillId="13" borderId="27" xfId="35" applyNumberFormat="1" applyProtection="1">
      <alignment vertical="top"/>
    </xf>
    <xf numFmtId="0" fontId="26" fillId="13" borderId="28" xfId="36" applyNumberFormat="1" applyProtection="1">
      <alignment vertical="top"/>
    </xf>
    <xf numFmtId="4" fontId="26" fillId="13" borderId="28" xfId="37" applyNumberFormat="1" applyProtection="1">
      <alignment horizontal="right" shrinkToFit="1"/>
    </xf>
    <xf numFmtId="4" fontId="26" fillId="13" borderId="29" xfId="38" applyNumberFormat="1" applyProtection="1">
      <alignment horizontal="right" shrinkToFit="1"/>
    </xf>
    <xf numFmtId="10" fontId="26" fillId="13" borderId="29" xfId="38" applyNumberFormat="1" applyProtection="1">
      <alignment horizontal="right" shrinkToFit="1"/>
    </xf>
    <xf numFmtId="0" fontId="18" fillId="0" borderId="30" xfId="39" applyNumberFormat="1" applyProtection="1"/>
    <xf numFmtId="10" fontId="6" fillId="3" borderId="1" xfId="22" applyNumberFormat="1" applyFont="1" applyFill="1" applyBorder="1" applyProtection="1">
      <alignment horizontal="right" vertical="top" shrinkToFit="1"/>
    </xf>
    <xf numFmtId="0" fontId="6" fillId="3" borderId="6" xfId="24" quotePrefix="1" applyNumberFormat="1" applyFont="1" applyFill="1" applyBorder="1" applyProtection="1">
      <alignment horizontal="left" vertical="top" wrapText="1"/>
    </xf>
    <xf numFmtId="49" fontId="19" fillId="0" borderId="8" xfId="8" applyNumberFormat="1" applyProtection="1">
      <alignment horizontal="center" vertical="center" wrapText="1"/>
    </xf>
    <xf numFmtId="49" fontId="19" fillId="0" borderId="9" xfId="10" applyNumberFormat="1" applyProtection="1">
      <alignment horizontal="center" vertical="center" wrapText="1"/>
    </xf>
    <xf numFmtId="49" fontId="19" fillId="0" borderId="11" xfId="11" applyNumberFormat="1" applyProtection="1">
      <alignment horizontal="center" vertical="center" wrapText="1"/>
    </xf>
    <xf numFmtId="49" fontId="19" fillId="0" borderId="16" xfId="14" applyNumberFormat="1" applyProtection="1">
      <alignment horizontal="center" vertical="center" wrapText="1"/>
    </xf>
    <xf numFmtId="49" fontId="19" fillId="0" borderId="17" xfId="15" applyNumberFormat="1" applyProtection="1">
      <alignment horizontal="center" vertical="center" wrapText="1"/>
    </xf>
    <xf numFmtId="49" fontId="19" fillId="0" borderId="35" xfId="60" applyNumberFormat="1" applyProtection="1">
      <alignment horizontal="center" vertical="center" wrapText="1"/>
    </xf>
    <xf numFmtId="0" fontId="28" fillId="0" borderId="21" xfId="61" applyNumberFormat="1" applyProtection="1">
      <alignment horizontal="left" vertical="top" wrapText="1"/>
    </xf>
    <xf numFmtId="49" fontId="18" fillId="0" borderId="18" xfId="62" applyNumberFormat="1" applyProtection="1">
      <alignment horizontal="center" vertical="top" shrinkToFit="1"/>
    </xf>
    <xf numFmtId="4" fontId="18" fillId="0" borderId="18" xfId="63" applyNumberFormat="1" applyProtection="1">
      <alignment horizontal="right" vertical="top" shrinkToFit="1"/>
    </xf>
    <xf numFmtId="4" fontId="18" fillId="0" borderId="22" xfId="64" applyNumberFormat="1" applyProtection="1">
      <alignment horizontal="right" vertical="top" shrinkToFit="1"/>
    </xf>
    <xf numFmtId="4" fontId="18" fillId="3" borderId="18" xfId="63" applyNumberFormat="1" applyFill="1" applyProtection="1">
      <alignment horizontal="right" vertical="top" shrinkToFit="1"/>
    </xf>
    <xf numFmtId="0" fontId="26" fillId="13" borderId="27" xfId="65" applyNumberFormat="1" applyProtection="1"/>
    <xf numFmtId="0" fontId="26" fillId="13" borderId="28" xfId="66" applyNumberFormat="1" applyProtection="1"/>
    <xf numFmtId="0" fontId="28" fillId="15" borderId="21" xfId="61" applyNumberFormat="1" applyFill="1" applyProtection="1">
      <alignment horizontal="left" vertical="top" wrapText="1"/>
    </xf>
    <xf numFmtId="49" fontId="18" fillId="15" borderId="18" xfId="62" applyNumberFormat="1" applyFill="1" applyProtection="1">
      <alignment horizontal="center" vertical="top" shrinkToFit="1"/>
    </xf>
    <xf numFmtId="4" fontId="18" fillId="15" borderId="18" xfId="63" applyNumberFormat="1" applyFill="1" applyProtection="1">
      <alignment horizontal="right" vertical="top" shrinkToFit="1"/>
    </xf>
    <xf numFmtId="0" fontId="28" fillId="2" borderId="21" xfId="61" applyNumberFormat="1" applyFill="1" applyProtection="1">
      <alignment horizontal="left" vertical="top" wrapText="1"/>
    </xf>
    <xf numFmtId="49" fontId="18" fillId="2" borderId="18" xfId="62" applyNumberFormat="1" applyFill="1" applyProtection="1">
      <alignment horizontal="center" vertical="top" shrinkToFit="1"/>
    </xf>
    <xf numFmtId="4" fontId="18" fillId="2" borderId="18" xfId="63" applyNumberFormat="1" applyFill="1" applyProtection="1">
      <alignment horizontal="right" vertical="top" shrinkToFit="1"/>
    </xf>
    <xf numFmtId="0" fontId="28" fillId="3" borderId="21" xfId="61" applyNumberFormat="1" applyFill="1" applyProtection="1">
      <alignment horizontal="left" vertical="top" wrapText="1"/>
    </xf>
    <xf numFmtId="49" fontId="18" fillId="3" borderId="18" xfId="62" applyNumberFormat="1" applyFill="1" applyProtection="1">
      <alignment horizontal="center" vertical="top" shrinkToFit="1"/>
    </xf>
    <xf numFmtId="0" fontId="28" fillId="16" borderId="21" xfId="61" applyNumberFormat="1" applyFill="1" applyProtection="1">
      <alignment horizontal="left" vertical="top" wrapText="1"/>
    </xf>
    <xf numFmtId="49" fontId="18" fillId="16" borderId="18" xfId="62" applyNumberFormat="1" applyFill="1" applyProtection="1">
      <alignment horizontal="center" vertical="top" shrinkToFit="1"/>
    </xf>
    <xf numFmtId="4" fontId="18" fillId="16" borderId="18" xfId="63" applyNumberFormat="1" applyFill="1" applyProtection="1">
      <alignment horizontal="right" vertical="top" shrinkToFit="1"/>
    </xf>
    <xf numFmtId="0" fontId="28" fillId="17" borderId="21" xfId="61" applyNumberFormat="1" applyFill="1" applyProtection="1">
      <alignment horizontal="left" vertical="top" wrapText="1"/>
    </xf>
    <xf numFmtId="49" fontId="18" fillId="17" borderId="18" xfId="62" applyNumberFormat="1" applyFill="1" applyProtection="1">
      <alignment horizontal="center" vertical="top" shrinkToFit="1"/>
    </xf>
    <xf numFmtId="4" fontId="18" fillId="17" borderId="18" xfId="63" applyNumberFormat="1" applyFill="1" applyProtection="1">
      <alignment horizontal="right" vertical="top" shrinkToFit="1"/>
    </xf>
    <xf numFmtId="0" fontId="28" fillId="18" borderId="21" xfId="61" applyNumberFormat="1" applyFill="1" applyProtection="1">
      <alignment horizontal="left" vertical="top" wrapText="1"/>
    </xf>
    <xf numFmtId="49" fontId="18" fillId="18" borderId="18" xfId="62" applyNumberFormat="1" applyFill="1" applyProtection="1">
      <alignment horizontal="center" vertical="top" shrinkToFit="1"/>
    </xf>
    <xf numFmtId="4" fontId="18" fillId="18" borderId="18" xfId="63" applyNumberFormat="1" applyFill="1" applyProtection="1">
      <alignment horizontal="right" vertical="top" shrinkToFit="1"/>
    </xf>
    <xf numFmtId="4" fontId="15" fillId="0" borderId="1" xfId="0" applyNumberFormat="1" applyFont="1" applyBorder="1" applyAlignment="1">
      <alignment horizontal="center" vertical="center" wrapText="1"/>
    </xf>
    <xf numFmtId="0" fontId="11" fillId="2" borderId="1" xfId="2" applyNumberFormat="1" applyFont="1" applyFill="1" applyBorder="1" applyAlignment="1" applyProtection="1">
      <alignment horizontal="left" vertical="center" wrapText="1"/>
    </xf>
    <xf numFmtId="0" fontId="1" fillId="2" borderId="1" xfId="0" applyFont="1" applyFill="1" applyBorder="1" applyAlignment="1">
      <alignment vertical="top" wrapText="1"/>
    </xf>
    <xf numFmtId="0" fontId="13" fillId="2" borderId="4" xfId="4" applyNumberFormat="1" applyFont="1" applyFill="1" applyBorder="1" applyAlignment="1">
      <alignment vertical="center" wrapText="1"/>
    </xf>
    <xf numFmtId="10" fontId="1" fillId="2" borderId="1" xfId="0" applyNumberFormat="1" applyFont="1" applyFill="1" applyBorder="1" applyAlignment="1">
      <alignment vertical="top"/>
    </xf>
    <xf numFmtId="49" fontId="11" fillId="2" borderId="1" xfId="3" applyNumberFormat="1" applyFont="1" applyFill="1" applyBorder="1" applyAlignment="1" applyProtection="1">
      <alignment horizontal="center" vertical="center"/>
    </xf>
    <xf numFmtId="0" fontId="15" fillId="2" borderId="1" xfId="0" applyFont="1" applyFill="1" applyBorder="1" applyAlignment="1">
      <alignment vertical="top" wrapText="1"/>
    </xf>
    <xf numFmtId="0" fontId="6" fillId="2" borderId="1" xfId="1" applyFont="1" applyFill="1" applyBorder="1" applyAlignment="1">
      <alignment horizontal="center" vertical="center" wrapText="1"/>
    </xf>
    <xf numFmtId="4" fontId="1" fillId="2" borderId="1" xfId="0" applyNumberFormat="1" applyFont="1" applyFill="1" applyBorder="1" applyAlignment="1">
      <alignment vertical="center"/>
    </xf>
    <xf numFmtId="4" fontId="15" fillId="2" borderId="1" xfId="0" applyNumberFormat="1" applyFont="1" applyFill="1" applyBorder="1" applyAlignment="1">
      <alignment vertical="center"/>
    </xf>
    <xf numFmtId="10" fontId="1" fillId="2" borderId="1" xfId="0" applyNumberFormat="1" applyFont="1" applyFill="1" applyBorder="1" applyAlignment="1">
      <alignment vertical="center"/>
    </xf>
    <xf numFmtId="4" fontId="1" fillId="0" borderId="1" xfId="0" applyNumberFormat="1" applyFont="1" applyBorder="1" applyAlignment="1">
      <alignment vertical="center"/>
    </xf>
    <xf numFmtId="4" fontId="15" fillId="0" borderId="1" xfId="0" applyNumberFormat="1" applyFont="1" applyBorder="1" applyAlignment="1">
      <alignment vertical="center"/>
    </xf>
    <xf numFmtId="10" fontId="1" fillId="0" borderId="1" xfId="0" applyNumberFormat="1" applyFont="1" applyBorder="1" applyAlignment="1">
      <alignment vertical="center"/>
    </xf>
    <xf numFmtId="0" fontId="6" fillId="0" borderId="6" xfId="24" quotePrefix="1" applyNumberFormat="1" applyFont="1" applyFill="1" applyBorder="1" applyProtection="1">
      <alignment horizontal="left" vertical="top" wrapText="1"/>
    </xf>
    <xf numFmtId="0" fontId="2"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xf>
    <xf numFmtId="4" fontId="11" fillId="0" borderId="1" xfId="6" applyNumberFormat="1" applyFont="1" applyFill="1" applyBorder="1" applyAlignment="1">
      <alignment horizontal="center" vertical="top" wrapText="1"/>
    </xf>
    <xf numFmtId="0" fontId="18" fillId="0" borderId="0" xfId="40" applyNumberFormat="1" applyProtection="1">
      <alignment horizontal="left" vertical="top" wrapText="1"/>
    </xf>
    <xf numFmtId="0" fontId="18" fillId="0" borderId="0" xfId="40">
      <alignment horizontal="left" vertical="top" wrapText="1"/>
    </xf>
    <xf numFmtId="0" fontId="16" fillId="0" borderId="0" xfId="5" applyNumberFormat="1" applyProtection="1">
      <alignment horizontal="center" vertical="top" wrapText="1"/>
    </xf>
    <xf numFmtId="0" fontId="16" fillId="0" borderId="0" xfId="5">
      <alignment horizontal="center" vertical="top" wrapText="1"/>
    </xf>
    <xf numFmtId="0" fontId="18" fillId="0" borderId="7" xfId="7" applyNumberFormat="1" applyBorder="1" applyAlignment="1" applyProtection="1">
      <alignment horizontal="right" vertical="top" wrapText="1"/>
    </xf>
    <xf numFmtId="49" fontId="7" fillId="0" borderId="6" xfId="8" applyNumberFormat="1" applyFont="1" applyBorder="1" applyProtection="1">
      <alignment horizontal="center" vertical="center" wrapText="1"/>
    </xf>
    <xf numFmtId="49" fontId="7" fillId="0" borderId="13" xfId="8" applyNumberFormat="1" applyFont="1" applyBorder="1" applyProtection="1">
      <alignment horizontal="center" vertical="center" wrapText="1"/>
    </xf>
    <xf numFmtId="49" fontId="7" fillId="0" borderId="6" xfId="9" applyNumberFormat="1" applyFont="1" applyBorder="1" applyAlignment="1" applyProtection="1">
      <alignment horizontal="center" vertical="center" wrapText="1"/>
    </xf>
    <xf numFmtId="49" fontId="7" fillId="0" borderId="13" xfId="9" applyNumberFormat="1" applyFont="1" applyBorder="1" applyAlignment="1" applyProtection="1">
      <alignment horizontal="center" vertical="center" wrapText="1"/>
    </xf>
    <xf numFmtId="49" fontId="7" fillId="0" borderId="4" xfId="10" applyNumberFormat="1" applyFont="1" applyBorder="1" applyProtection="1">
      <alignment horizontal="center" vertical="center" wrapText="1"/>
    </xf>
    <xf numFmtId="49" fontId="7" fillId="0" borderId="10" xfId="10" applyNumberFormat="1" applyFont="1" applyBorder="1" applyProtection="1">
      <alignment horizontal="center" vertical="center" wrapText="1"/>
    </xf>
    <xf numFmtId="49" fontId="20" fillId="4" borderId="6" xfId="11" applyFont="1" applyFill="1" applyBorder="1" applyAlignment="1" applyProtection="1">
      <alignment horizontal="center" vertical="center" wrapText="1"/>
      <protection locked="0"/>
    </xf>
    <xf numFmtId="49" fontId="20" fillId="4" borderId="13" xfId="11" applyFont="1" applyFill="1" applyBorder="1" applyAlignment="1" applyProtection="1">
      <alignment horizontal="center" vertical="center" wrapText="1"/>
      <protection locked="0"/>
    </xf>
    <xf numFmtId="49" fontId="7" fillId="0" borderId="4" xfId="11" applyNumberFormat="1" applyFont="1" applyBorder="1" applyAlignment="1" applyProtection="1">
      <alignment horizontal="center" vertical="center" wrapText="1"/>
    </xf>
    <xf numFmtId="49" fontId="7" fillId="0" borderId="12" xfId="11" applyNumberFormat="1" applyFont="1" applyBorder="1" applyAlignment="1" applyProtection="1">
      <alignment horizontal="center" vertical="center" wrapText="1"/>
    </xf>
    <xf numFmtId="49" fontId="11" fillId="4" borderId="6" xfId="11" applyFont="1" applyFill="1" applyBorder="1" applyAlignment="1" applyProtection="1">
      <alignment horizontal="center" vertical="center" wrapText="1"/>
      <protection locked="0"/>
    </xf>
    <xf numFmtId="49" fontId="11" fillId="4" borderId="13" xfId="11" applyFont="1" applyFill="1" applyBorder="1" applyAlignment="1" applyProtection="1">
      <alignment horizontal="center" vertical="center" wrapText="1"/>
      <protection locked="0"/>
    </xf>
    <xf numFmtId="0" fontId="18" fillId="0" borderId="0" xfId="7" applyNumberFormat="1" applyProtection="1">
      <alignment horizontal="right" vertical="top" wrapText="1"/>
    </xf>
    <xf numFmtId="0" fontId="18" fillId="0" borderId="0" xfId="7">
      <alignment horizontal="right" vertical="top" wrapText="1"/>
    </xf>
  </cellXfs>
  <cellStyles count="67">
    <cellStyle name="br" xfId="41"/>
    <cellStyle name="col" xfId="42"/>
    <cellStyle name="ex58" xfId="37"/>
    <cellStyle name="ex59" xfId="38"/>
    <cellStyle name="ex60" xfId="18"/>
    <cellStyle name="ex60 2" xfId="27"/>
    <cellStyle name="ex60 3" xfId="61"/>
    <cellStyle name="ex61" xfId="19"/>
    <cellStyle name="ex61 2" xfId="62"/>
    <cellStyle name="ex62" xfId="43"/>
    <cellStyle name="ex62 2" xfId="63"/>
    <cellStyle name="ex63" xfId="44"/>
    <cellStyle name="ex63 2" xfId="64"/>
    <cellStyle name="ex64" xfId="45"/>
    <cellStyle name="ex65" xfId="46"/>
    <cellStyle name="ex66" xfId="47"/>
    <cellStyle name="ex67" xfId="48"/>
    <cellStyle name="ex68" xfId="20"/>
    <cellStyle name="ex69" xfId="21"/>
    <cellStyle name="ex70" xfId="22"/>
    <cellStyle name="ex71" xfId="49"/>
    <cellStyle name="ex72" xfId="30"/>
    <cellStyle name="ex73" xfId="31"/>
    <cellStyle name="ex74" xfId="28"/>
    <cellStyle name="ex75" xfId="50"/>
    <cellStyle name="ex76" xfId="51"/>
    <cellStyle name="ex77" xfId="52"/>
    <cellStyle name="ex78" xfId="53"/>
    <cellStyle name="ex79" xfId="54"/>
    <cellStyle name="ex80" xfId="23"/>
    <cellStyle name="ex81" xfId="24"/>
    <cellStyle name="ex81 2" xfId="29"/>
    <cellStyle name="ex82" xfId="55"/>
    <cellStyle name="ex82 2" xfId="17"/>
    <cellStyle name="ex83" xfId="26"/>
    <cellStyle name="st57" xfId="7"/>
    <cellStyle name="st84" xfId="56"/>
    <cellStyle name="st84 2" xfId="25"/>
    <cellStyle name="st85" xfId="16"/>
    <cellStyle name="st86" xfId="9"/>
    <cellStyle name="st87" xfId="35"/>
    <cellStyle name="st88" xfId="36"/>
    <cellStyle name="style0" xfId="57"/>
    <cellStyle name="td" xfId="58"/>
    <cellStyle name="tr" xfId="59"/>
    <cellStyle name="xl_bot_header" xfId="15"/>
    <cellStyle name="xl_bot_left_header 2" xfId="14"/>
    <cellStyle name="xl_bot_right_header" xfId="60"/>
    <cellStyle name="xl_center_header" xfId="12"/>
    <cellStyle name="xl_footer" xfId="40"/>
    <cellStyle name="xl_header" xfId="5"/>
    <cellStyle name="xl_right_header" xfId="13"/>
    <cellStyle name="xl_top_header" xfId="10"/>
    <cellStyle name="xl_top_left_header" xfId="8"/>
    <cellStyle name="xl_top_right_header" xfId="11"/>
    <cellStyle name="xl_total_bot" xfId="39"/>
    <cellStyle name="xl_total_center" xfId="66"/>
    <cellStyle name="xl_total_left" xfId="65"/>
    <cellStyle name="xl_total_top" xfId="33"/>
    <cellStyle name="xl_total_top_left" xfId="32"/>
    <cellStyle name="xl_total_top_right" xfId="34"/>
    <cellStyle name="xl33" xfId="2"/>
    <cellStyle name="xl56" xfId="3"/>
    <cellStyle name="Обычный" xfId="0" builtinId="0"/>
    <cellStyle name="Обычный 2" xfId="6"/>
    <cellStyle name="Обычный 2 2" xfId="4"/>
    <cellStyle name="Обычный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externalLink" Target="externalLinks/externalLink1.xml"/><Relationship Id="rId9"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_&#1059;&#1087;&#1088;&#1072;&#1074;&#1083;&#1077;&#1085;&#1080;&#1077;%20&#1076;&#1086;&#1093;&#1086;&#1076;&#1086;&#1074;%20&#1086;&#1073;&#1083;&#1072;&#1089;&#1090;&#1085;&#1086;&#1075;&#1086;%20&#1073;&#1102;&#1076;&#1078;&#1077;&#1090;&#1072;%20&#1080;%20&#1075;&#1086;&#1089;&#1091;&#1076;&#1072;&#1088;&#1089;&#1090;&#1074;&#1077;&#1085;&#1085;&#1086;&#1075;&#1086;%20&#1076;&#1086;&#1083;&#1075;&#1072;\&#1054;&#1073;&#1097;&#1072;&#1103;\17_&#1050;&#1040;&#1057;&#1057;&#1054;&#1042;&#1067;&#1049;%20&#1055;&#1051;&#1040;&#1053;%20&#1048;&#1057;&#1055;&#1054;&#1051;&#1053;&#1045;&#1053;&#1048;&#1071;%20&#1041;&#1070;&#1044;&#1046;&#1045;&#1058;&#1040;\&#1050;&#1040;&#1057;&#1057;&#1054;&#1042;&#1067;&#1049;%20&#1055;&#1051;&#1040;&#1053;%202022\&#1048;&#1089;&#1087;&#1086;&#1083;&#1085;&#1077;&#1085;&#1080;&#1077;%20&#1087;&#1086;%20&#1084;&#1077;&#1089;&#1103;&#1094;&#1072;&#1084;%20(&#1079;&#1077;&#1083;&#1077;&#1085;&#1072;&#1103;)\&#1048;&#1089;&#1087;&#1086;&#1083;&#1085;&#1077;&#1085;&#1080;&#1077;%20&#1054;&#1041;%20&#1079;&#1072;%2012%20&#1084;&#1077;&#1089;%202022_&#1057;&#1052;&#1040;&#1056;&#10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кумент"/>
    </sheetNames>
    <sheetDataSet>
      <sheetData sheetId="0">
        <row r="87">
          <cell r="E87">
            <v>-17564.560000000001</v>
          </cell>
        </row>
      </sheetData>
    </sheetDataSet>
  </externalBook>
</externalLink>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76F2D9A-9369-45AD-B8CE-0A8E5DAD3DCD}" diskRevisions="1" revisionId="388" version="30">
  <header guid="{24DA5109-0AEA-49BA-BE87-F82C508BA51D}" dateTime="2023-05-22T11:27:36" maxSheetId="4" userName="Граушкина П.С." r:id="rId1">
    <sheetIdMap count="3">
      <sheetId val="1"/>
      <sheetId val="2"/>
      <sheetId val="3"/>
    </sheetIdMap>
  </header>
  <header guid="{6AC3F841-D36C-4DCF-B4DE-7647FE983EFA}" dateTime="2023-05-22T11:33:23" maxSheetId="4" userName="Ионова В.В." r:id="rId2">
    <sheetIdMap count="3">
      <sheetId val="1"/>
      <sheetId val="2"/>
      <sheetId val="3"/>
    </sheetIdMap>
  </header>
  <header guid="{81A34558-2820-404F-86DB-2B27FC4CACA1}" dateTime="2023-05-22T11:34:54" maxSheetId="4" userName="Ионова В.В." r:id="rId3" minRId="6" maxRId="8">
    <sheetIdMap count="3">
      <sheetId val="1"/>
      <sheetId val="2"/>
      <sheetId val="3"/>
    </sheetIdMap>
  </header>
  <header guid="{EEDEB427-A017-49AF-A73A-5F561718E60E}" dateTime="2023-05-22T11:38:30" maxSheetId="4" userName="Ионова В.В." r:id="rId4" minRId="9" maxRId="10">
    <sheetIdMap count="3">
      <sheetId val="1"/>
      <sheetId val="2"/>
      <sheetId val="3"/>
    </sheetIdMap>
  </header>
  <header guid="{9DD2E7CD-4F02-4980-BAAA-4BBC4065BC0A}" dateTime="2023-05-22T11:38:48" maxSheetId="4" userName="Ионова В.В." r:id="rId5" minRId="16">
    <sheetIdMap count="3">
      <sheetId val="1"/>
      <sheetId val="2"/>
      <sheetId val="3"/>
    </sheetIdMap>
  </header>
  <header guid="{2D6C6795-4254-48B5-AB30-A5244688C411}" dateTime="2023-05-22T11:41:12" maxSheetId="4" userName="Ионова В.В." r:id="rId6">
    <sheetIdMap count="3">
      <sheetId val="1"/>
      <sheetId val="2"/>
      <sheetId val="3"/>
    </sheetIdMap>
  </header>
  <header guid="{C6C38B13-7FD0-4B77-875C-0D0A62E5C7AD}" dateTime="2023-05-22T16:52:20" maxSheetId="4" userName="Ионова В.В." r:id="rId7">
    <sheetIdMap count="3">
      <sheetId val="1"/>
      <sheetId val="2"/>
      <sheetId val="3"/>
    </sheetIdMap>
  </header>
  <header guid="{82A7C0D0-1E73-475A-8917-4CA936794C5F}" dateTime="2023-05-22T16:52:47" maxSheetId="4" userName="Ионова В.В." r:id="rId8">
    <sheetIdMap count="3">
      <sheetId val="1"/>
      <sheetId val="2"/>
      <sheetId val="3"/>
    </sheetIdMap>
  </header>
  <header guid="{5A43B774-5604-4DA5-85BE-CCA7E8C713FE}" dateTime="2023-05-22T17:11:22" maxSheetId="4" userName="Ионова В.В." r:id="rId9" minRId="22" maxRId="23">
    <sheetIdMap count="3">
      <sheetId val="1"/>
      <sheetId val="2"/>
      <sheetId val="3"/>
    </sheetIdMap>
  </header>
  <header guid="{0360AB7F-60DE-47EA-8810-CF5FC5F9A597}" dateTime="2023-05-22T17:15:10" maxSheetId="4" userName="Ионова В.В." r:id="rId10" minRId="24" maxRId="25">
    <sheetIdMap count="3">
      <sheetId val="1"/>
      <sheetId val="2"/>
      <sheetId val="3"/>
    </sheetIdMap>
  </header>
  <header guid="{B9FF86B3-7963-42C2-AFE6-E99867343C34}" dateTime="2023-05-22T17:15:13" maxSheetId="4" userName="Ионова В.В." r:id="rId11">
    <sheetIdMap count="3">
      <sheetId val="1"/>
      <sheetId val="2"/>
      <sheetId val="3"/>
    </sheetIdMap>
  </header>
  <header guid="{890FC941-A63E-499F-8B4C-3696E605E196}" dateTime="2023-05-23T15:32:20" maxSheetId="4" userName="Глаголева Л.В." r:id="rId12" minRId="26">
    <sheetIdMap count="3">
      <sheetId val="1"/>
      <sheetId val="2"/>
      <sheetId val="3"/>
    </sheetIdMap>
  </header>
  <header guid="{DA47B708-F6AD-49CD-B7F5-046E267CCC95}" dateTime="2023-05-23T15:44:10" maxSheetId="4" userName="Глаголева Л.В." r:id="rId13" minRId="32" maxRId="33">
    <sheetIdMap count="3">
      <sheetId val="1"/>
      <sheetId val="2"/>
      <sheetId val="3"/>
    </sheetIdMap>
  </header>
  <header guid="{D53AF818-F8BB-495F-AE3C-8DA1D94F1840}" dateTime="2023-05-24T11:56:21" maxSheetId="4" userName="Граушкина П.С." r:id="rId14" minRId="34" maxRId="35">
    <sheetIdMap count="3">
      <sheetId val="1"/>
      <sheetId val="2"/>
      <sheetId val="3"/>
    </sheetIdMap>
  </header>
  <header guid="{C02AC99C-A99A-4C86-992B-6574A3478219}" dateTime="2023-05-24T11:58:15" maxSheetId="4" userName="Граушкина П.С." r:id="rId15" minRId="42" maxRId="45">
    <sheetIdMap count="3">
      <sheetId val="1"/>
      <sheetId val="2"/>
      <sheetId val="3"/>
    </sheetIdMap>
  </header>
  <header guid="{044C104A-9BF6-4DD7-B99A-3486A2E0882C}" dateTime="2023-05-24T11:59:49" maxSheetId="4" userName="Граушкина П.С." r:id="rId16" minRId="52" maxRId="53">
    <sheetIdMap count="3">
      <sheetId val="1"/>
      <sheetId val="2"/>
      <sheetId val="3"/>
    </sheetIdMap>
  </header>
  <header guid="{D4B3C1F3-0DDC-4F9A-8481-C181BBAE5E08}" dateTime="2023-05-24T12:00:26" maxSheetId="4" userName="Граушкина П.С." r:id="rId17">
    <sheetIdMap count="3">
      <sheetId val="1"/>
      <sheetId val="2"/>
      <sheetId val="3"/>
    </sheetIdMap>
  </header>
  <header guid="{0DD568E5-1465-4A12-B319-9107C6AA2CB4}" dateTime="2023-05-24T12:02:46" maxSheetId="4" userName="Граушкина П.С." r:id="rId18" minRId="60" maxRId="61">
    <sheetIdMap count="3">
      <sheetId val="1"/>
      <sheetId val="2"/>
      <sheetId val="3"/>
    </sheetIdMap>
  </header>
  <header guid="{786ABD65-5994-4716-BE48-15CC699F008D}" dateTime="2023-05-24T12:03:44" maxSheetId="4" userName="Граушкина П.С." r:id="rId19" minRId="62" maxRId="63">
    <sheetIdMap count="3">
      <sheetId val="1"/>
      <sheetId val="2"/>
      <sheetId val="3"/>
    </sheetIdMap>
  </header>
  <header guid="{C62E1CBE-77D8-43EF-8EF5-5BD3D8A2B490}" dateTime="2023-05-24T12:04:19" maxSheetId="4" userName="Граушкина П.С." r:id="rId20" minRId="64" maxRId="65">
    <sheetIdMap count="3">
      <sheetId val="1"/>
      <sheetId val="2"/>
      <sheetId val="3"/>
    </sheetIdMap>
  </header>
  <header guid="{65C5D0F9-10CD-4FF8-88AD-A11C50E417A0}" dateTime="2023-05-24T12:04:58" maxSheetId="4" userName="Граушкина П.С." r:id="rId21" minRId="66" maxRId="67">
    <sheetIdMap count="3">
      <sheetId val="1"/>
      <sheetId val="2"/>
      <sheetId val="3"/>
    </sheetIdMap>
  </header>
  <header guid="{C452C40F-73F2-4035-8401-6B47177B90E3}" dateTime="2023-05-24T12:05:30" maxSheetId="4" userName="Граушкина П.С." r:id="rId22" minRId="68" maxRId="69">
    <sheetIdMap count="3">
      <sheetId val="1"/>
      <sheetId val="2"/>
      <sheetId val="3"/>
    </sheetIdMap>
  </header>
  <header guid="{8CB5BF6E-71C1-4B15-9676-64176A7D749C}" dateTime="2023-05-24T12:06:10" maxSheetId="4" userName="Граушкина П.С." r:id="rId23" minRId="70" maxRId="72">
    <sheetIdMap count="3">
      <sheetId val="1"/>
      <sheetId val="2"/>
      <sheetId val="3"/>
    </sheetIdMap>
  </header>
  <header guid="{230355C1-0B03-4523-A575-A3EE85908B7C}" dateTime="2023-05-24T12:06:47" maxSheetId="4" userName="Граушкина П.С." r:id="rId24">
    <sheetIdMap count="3">
      <sheetId val="1"/>
      <sheetId val="2"/>
      <sheetId val="3"/>
    </sheetIdMap>
  </header>
  <header guid="{10482AC3-53B5-4050-B176-D0D0AAB0EE11}" dateTime="2023-06-01T09:24:20" maxSheetId="4" userName="Фролкина" r:id="rId25">
    <sheetIdMap count="3">
      <sheetId val="1"/>
      <sheetId val="2"/>
      <sheetId val="3"/>
    </sheetIdMap>
  </header>
  <header guid="{7E8B7611-159C-4F02-A485-0BB14D1E4899}" dateTime="2023-06-05T09:54:34" maxSheetId="4" userName="Фролкина" r:id="rId26" minRId="85" maxRId="360">
    <sheetIdMap count="3">
      <sheetId val="1"/>
      <sheetId val="2"/>
      <sheetId val="3"/>
    </sheetIdMap>
  </header>
  <header guid="{577FB3C2-A856-4585-8BB3-E77FC5E121D3}" dateTime="2023-06-05T10:01:26" maxSheetId="4" userName="Фролкина" r:id="rId27">
    <sheetIdMap count="3">
      <sheetId val="1"/>
      <sheetId val="2"/>
      <sheetId val="3"/>
    </sheetIdMap>
  </header>
  <header guid="{04464297-18C3-4805-9E0D-025B0A0D41A2}" dateTime="2023-06-06T10:04:19" maxSheetId="4" userName="Фролкина" r:id="rId28" minRId="367" maxRId="368">
    <sheetIdMap count="3">
      <sheetId val="1"/>
      <sheetId val="2"/>
      <sheetId val="3"/>
    </sheetIdMap>
  </header>
  <header guid="{168CA22D-70B7-47F8-8B23-BDDACE48F403}" dateTime="2023-06-06T10:05:58" maxSheetId="4" userName="Фролкина" r:id="rId29">
    <sheetIdMap count="3">
      <sheetId val="1"/>
      <sheetId val="2"/>
      <sheetId val="3"/>
    </sheetIdMap>
  </header>
  <header guid="{376F2D9A-9369-45AD-B8CE-0A8E5DAD3DCD}" dateTime="2023-06-06T14:52:30" maxSheetId="4" userName="Фролкина" r:id="rId30">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
    <oc r="H30" t="inlineStr">
      <is>
        <t>Увеличение обусловлено незапланированным поступлением дотаций (грантов) бюджетам субъектов Российской Федерации за достижение показателей деятельности органов исполнительной власти субъектов Российской Федерации в размере 465 млн. руб.</t>
      </is>
    </oc>
    <nc r="H30" t="inlineStr">
      <is>
        <t>В связи с предоставлением из федерального бюджета Мурманской области дотации за достижение показателей деятельности органов исполнительной власти субъектов Российской Федерации в размере 465 млн. руб.</t>
      </is>
    </nc>
  </rcc>
  <rcc rId="25" sId="1">
    <oc r="K30" t="inlineStr">
      <is>
        <t>Увеличение обусловлено незапланированным поступлением дотаций (грантов) бюджетам субъектов Российской Федерации за достижение показателей деятельности органов исполнительной власти субъектов Российской Федерации в размере 465 млн. руб.</t>
      </is>
    </oc>
    <nc r="K30" t="inlineStr">
      <is>
        <t>В связи с предоставлением из федерального бюджета Мурманской области дотации за достижение показателей деятельности органов исполнительной власти субъектов Российской Федерации в размере 465 млн. руб.</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XFD30">
    <dxf>
      <fill>
        <patternFill>
          <bgColor theme="0"/>
        </patternFill>
      </fill>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1">
    <oc r="H10" t="inlineStr">
      <is>
        <t>Рост обусловлен увеличением нормативов отчислений акцизов в бюджет Мурманской области (изменение законодательства РФ) в 2022 году, индексацией налоговых ставок, а также увеличением объемов реализации</t>
      </is>
    </oc>
    <nc r="H10" t="inlineStr">
      <is>
        <r>
          <rPr>
            <sz val="11"/>
            <color rgb="FFFF0000"/>
            <rFont val="Times New Roman"/>
            <family val="1"/>
            <charset val="204"/>
          </rPr>
          <t>Рост обусловлен</t>
        </r>
        <r>
          <rPr>
            <sz val="11"/>
            <color theme="1"/>
            <rFont val="Times New Roman"/>
            <family val="1"/>
            <charset val="204"/>
          </rPr>
          <t xml:space="preserve"> увеличением нормативов отчислений акцизов в бюджет Мурманской области (изменение законодательства РФ) в 2022 году, индексацией налоговых ставок, а также увеличением объемов реализации</t>
        </r>
      </is>
    </nc>
  </rcc>
  <rdn rId="0" localSheetId="2" customView="1" name="Z_6B299DB2_CD77_45E6_B31D_94B40E8FBE92_.wvu.PrintTitles" hidden="1" oldHidden="1">
    <formula>ЗЕЛЕНАЯ!$6:$6</formula>
  </rdn>
  <rdn rId="0" localSheetId="2" customView="1" name="Z_6B299DB2_CD77_45E6_B31D_94B40E8FBE92_.wvu.Rows" hidden="1" oldHidden="1">
    <formula>ЗЕЛЕНАЯ!$9:$51,ЗЕЛЕНАЯ!$111:$111,ЗЕЛЕНАЯ!$134:$407</formula>
  </rdn>
  <rdn rId="0" localSheetId="3" customView="1" name="Z_6B299DB2_CD77_45E6_B31D_94B40E8FBE92_.wvu.PrintTitles" hidden="1" oldHidden="1">
    <formula>'ИСП 2022 ПО АДМ'!$5:$5</formula>
  </rdn>
  <rdn rId="0" localSheetId="3" customView="1" name="Z_6B299DB2_CD77_45E6_B31D_94B40E8FBE92_.wvu.Rows" hidden="1" oldHidden="1">
    <formula>'ИСП 2022 ПО АДМ'!$85:$93,'ИСП 2022 ПО АДМ'!$96:$100,'ИСП 2022 ПО АДМ'!$102:$102,'ИСП 2022 ПО АДМ'!$104:$104,'ИСП 2022 ПО АДМ'!$106:$107,'ИСП 2022 ПО АДМ'!$109:$109</formula>
  </rdn>
  <rdn rId="0" localSheetId="3" customView="1" name="Z_6B299DB2_CD77_45E6_B31D_94B40E8FBE92_.wvu.FilterData" hidden="1" oldHidden="1">
    <formula>'ИСП 2022 ПО АДМ'!$A$5:$K$629</formula>
  </rdn>
  <rcv guid="{6B299DB2-CD77-45E6-B31D-94B40E8FBE92}"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1">
    <oc r="H15" t="inlineStr">
      <is>
        <t>В связи с возвратом налога за предыдущие периоды (ПАО "Газпром") в соответствии с согласованным графиком</t>
      </is>
    </oc>
    <nc r="H15" t="inlineStr">
      <is>
        <t xml:space="preserve">В связи с возвратом налогоплательщиками налога за предыдущие налоговые периоды </t>
      </is>
    </nc>
  </rcc>
  <rcc rId="33" sId="1">
    <oc r="H32" t="inlineStr">
      <is>
        <t>Рост обусловлен увеличением поступлений по следующим направлениям:
- выплата региональных социальных доплат к пенсии;
-  ликвидация несанкционированных свалок в границах городов;
- осуществление ежемесячных выплат на детей в возрасте от трех до семи лет включительно;
-  приведение в нормативное состояние автомобильных дорог рамках национального проекта "Безопасные качественные дороги");
 - софинансирование капитальных вложений в объекты государственной (муниципальной) собственности в рамках нового строительства и реконструкции;
- реализация мероприятий по созданию новых мест в общеобразовательных организациях</t>
      </is>
    </oc>
    <nc r="H32" t="inlineStr">
      <is>
        <t>Рост обусловлен увеличением поступлений по следующим направлениям:
- выплата региональных социальных доплат к пенсии;
-  ликвидация несанкционированных свалок в границах городов;
- осуществление ежемесячных выплат на детей в возрасте от трех до семи лет включительно;
-  приведение в нормативное состояние автомобильных дорог рамках национального проекта "Безопасные качественные дороги";
 - софинансирование капитальных вложений в объекты государственной (муниципальной) собственности в рамках нового строительства и реконструкции;
- реализация мероприятий по созданию новых мест в общеобразовательных организациях</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oc r="H13" t="inlineStr">
      <is>
        <t>В связи с увеличением количества налогоплательщиков, применяющих данную систему налогообложения (налог на профессиональный доход)</t>
      </is>
    </oc>
    <nc r="H13" t="inlineStr">
      <is>
        <t>Рост обусловлен увеличением количества налогоплательщиков, применяющих данную систему налогообложения (налог на профессиональный доход)</t>
      </is>
    </nc>
  </rcc>
  <rcc rId="35" sId="1">
    <oc r="K13" t="inlineStr">
      <is>
        <t>В связи с увеличением количества налогоплательщиков, применяющих данную систему налогообложения (налог на профессиональный доход)</t>
      </is>
    </oc>
    <nc r="K13" t="inlineStr">
      <is>
        <t>Рост обусловлен увеличением количества налогоплательщиков, применяющих данную систему налогообложения (налог на профессиональный доход)</t>
      </is>
    </nc>
  </rcc>
  <rcv guid="{2532D631-7D9E-48CC-8D56-8370FE9704FD}" action="delete"/>
  <rdn rId="0" localSheetId="2" customView="1" name="Z_2532D631_7D9E_48CC_8D56_8370FE9704FD_.wvu.PrintTitles" hidden="1" oldHidden="1">
    <formula>ЗЕЛЕНАЯ!$6:$6</formula>
    <oldFormula>ЗЕЛЕНАЯ!$6:$6</oldFormula>
  </rdn>
  <rdn rId="0" localSheetId="2" customView="1" name="Z_2532D631_7D9E_48CC_8D56_8370FE9704FD_.wvu.Rows" hidden="1" oldHidden="1">
    <formula>ЗЕЛЕНАЯ!$9:$51,ЗЕЛЕНАЯ!$111:$111,ЗЕЛЕНАЯ!$134:$407</formula>
    <oldFormula>ЗЕЛЕНАЯ!$9:$51,ЗЕЛЕНАЯ!$111:$111,ЗЕЛЕНАЯ!$134:$407</oldFormula>
  </rdn>
  <rdn rId="0" localSheetId="2" customView="1" name="Z_2532D631_7D9E_48CC_8D56_8370FE9704FD_.wvu.FilterData" hidden="1" oldHidden="1">
    <formula>ЗЕЛЕНАЯ!$A$6:$AB$6</formula>
  </rdn>
  <rdn rId="0" localSheetId="3" customView="1" name="Z_2532D631_7D9E_48CC_8D56_8370FE9704FD_.wvu.PrintTitles" hidden="1" oldHidden="1">
    <formula>'ИСП 2022 ПО АДМ'!$5:$5</formula>
    <oldFormula>'ИСП 2022 ПО АДМ'!$5:$5</oldFormula>
  </rdn>
  <rdn rId="0" localSheetId="3" customView="1" name="Z_2532D631_7D9E_48CC_8D56_8370FE9704FD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2532D631_7D9E_48CC_8D56_8370FE9704FD_.wvu.FilterData" hidden="1" oldHidden="1">
    <formula>'ИСП 2022 ПО АДМ'!$A$5:$K$629</formula>
    <oldFormula>'ИСП 2022 ПО АДМ'!$A$5:$K$629</oldFormula>
  </rdn>
  <rcv guid="{2532D631-7D9E-48CC-8D56-8370FE9704FD}"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 sId="1">
    <oc r="H13" t="inlineStr">
      <is>
        <t>Рост обусловлен увеличением количества налогоплательщиков, применяющих данную систему налогообложения (налог на профессиональный доход)</t>
      </is>
    </oc>
    <nc r="H13" t="inlineStr">
      <is>
        <t>В связи с увеличением количества налогоплательщиков, применяющих данную систему налогообложения (налог на профессиональный доход)</t>
      </is>
    </nc>
  </rcc>
  <rcc rId="43" sId="1">
    <oc r="K13" t="inlineStr">
      <is>
        <t>Рост обусловлен увеличением количества налогоплательщиков, применяющих данную систему налогообложения (налог на профессиональный доход)</t>
      </is>
    </oc>
    <nc r="K13" t="inlineStr">
      <is>
        <t>В связи с увеличением количества налогоплательщиков, применяющих данную систему налогообложения (налог на профессиональный доход)</t>
      </is>
    </nc>
  </rcc>
  <rcc rId="44" sId="1">
    <oc r="H10" t="inlineStr">
      <is>
        <r>
          <rPr>
            <sz val="11"/>
            <color rgb="FFFF0000"/>
            <rFont val="Times New Roman"/>
            <family val="1"/>
            <charset val="204"/>
          </rPr>
          <t>Рост обусловлен</t>
        </r>
        <r>
          <rPr>
            <sz val="11"/>
            <color theme="1"/>
            <rFont val="Times New Roman"/>
            <family val="1"/>
            <charset val="204"/>
          </rPr>
          <t xml:space="preserve"> увеличением нормативов отчислений акцизов в бюджет Мурманской области (изменение законодательства РФ) в 2022 году, индексацией налоговых ставок, а также увеличением объемов реализации</t>
        </r>
      </is>
    </oc>
    <nc r="H10" t="inlineStr">
      <is>
        <t>В связи с увеличением нормативов отчислений акцизов в бюджет Мурманской области (изменение законодательства РФ) в 2022 году, индексацией налоговых ставок, а также увеличением объемов реализации</t>
      </is>
    </nc>
  </rcc>
  <rcc rId="45" sId="1">
    <oc r="K10" t="inlineStr">
      <is>
        <t>Рост обусловлен увеличением нормативов отчислений акцизов в бюджет Мурманской области (изменение законодательства РФ) в 2022 году, индексацией налоговых ставок, а также увеличением объемов реализации</t>
      </is>
    </oc>
    <nc r="K10" t="inlineStr">
      <is>
        <t>В связи с увеличением нормативов отчислений акцизов в бюджет Мурманской области (изменение законодательства РФ) в 2022 году, индексацией налоговых ставок, а также увеличением объемов реализации</t>
      </is>
    </nc>
  </rcc>
  <rcv guid="{2532D631-7D9E-48CC-8D56-8370FE9704FD}" action="delete"/>
  <rdn rId="0" localSheetId="2" customView="1" name="Z_2532D631_7D9E_48CC_8D56_8370FE9704FD_.wvu.PrintTitles" hidden="1" oldHidden="1">
    <formula>ЗЕЛЕНАЯ!$6:$6</formula>
    <oldFormula>ЗЕЛЕНАЯ!$6:$6</oldFormula>
  </rdn>
  <rdn rId="0" localSheetId="2" customView="1" name="Z_2532D631_7D9E_48CC_8D56_8370FE9704FD_.wvu.Rows" hidden="1" oldHidden="1">
    <formula>ЗЕЛЕНАЯ!$9:$51,ЗЕЛЕНАЯ!$111:$111,ЗЕЛЕНАЯ!$134:$407</formula>
    <oldFormula>ЗЕЛЕНАЯ!$9:$51,ЗЕЛЕНАЯ!$111:$111,ЗЕЛЕНАЯ!$134:$407</oldFormula>
  </rdn>
  <rdn rId="0" localSheetId="2" customView="1" name="Z_2532D631_7D9E_48CC_8D56_8370FE9704FD_.wvu.FilterData" hidden="1" oldHidden="1">
    <formula>ЗЕЛЕНАЯ!$A$6:$AB$6</formula>
    <oldFormula>ЗЕЛЕНАЯ!$A$6:$AB$6</oldFormula>
  </rdn>
  <rdn rId="0" localSheetId="3" customView="1" name="Z_2532D631_7D9E_48CC_8D56_8370FE9704FD_.wvu.PrintTitles" hidden="1" oldHidden="1">
    <formula>'ИСП 2022 ПО АДМ'!$5:$5</formula>
    <oldFormula>'ИСП 2022 ПО АДМ'!$5:$5</oldFormula>
  </rdn>
  <rdn rId="0" localSheetId="3" customView="1" name="Z_2532D631_7D9E_48CC_8D56_8370FE9704FD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2532D631_7D9E_48CC_8D56_8370FE9704FD_.wvu.FilterData" hidden="1" oldHidden="1">
    <formula>'ИСП 2022 ПО АДМ'!$A$5:$K$629</formula>
    <oldFormula>'ИСП 2022 ПО АДМ'!$A$5:$K$629</oldFormula>
  </rdn>
  <rcv guid="{2532D631-7D9E-48CC-8D56-8370FE9704FD}"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 sId="1">
    <oc r="H16" t="inlineStr">
      <is>
        <t>Рост обусловлен введением с 01.01.2022 новых налоговых ставок по транспортному налогу (закон Мурманской области от 30.11.2021 № 2695-01-ЗМО "О внесении изменений в Закон Мурманской области "О транспортном налоге")</t>
      </is>
    </oc>
    <nc r="H16" t="inlineStr">
      <is>
        <t>Увеличение в связи н введением с 01.01.2022 новых налоговых ставок по транспортному налогу (закон Мурманской области от 30.11.2021 № 2695-01-ЗМО "О внесении изменений в Закон Мурманской области "О транспортном налоге")</t>
      </is>
    </nc>
  </rcc>
  <rcc rId="53" sId="1">
    <oc r="K16" t="inlineStr">
      <is>
        <t>Рост обусловлен введением с 01.01.2022 новых налоговых ставок по транспортному налогу (закон Мурманской области от 30.11.2021 № 2695-01-ЗМО "О внесении изменений в Закон Мурманской области "О транспортном налоге")</t>
      </is>
    </oc>
    <nc r="K16" t="inlineStr">
      <is>
        <t>Увеличение в связи н введением с 01.01.2022 новых налоговых ставок по транспортному налогу (закон Мурманской области от 30.11.2021 № 2695-01-ЗМО "О внесении изменений в Закон Мурманской области "О транспортном налоге")</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9:F19">
    <dxf>
      <alignment vertical="center" readingOrder="0"/>
    </dxf>
  </rfmt>
  <rfmt sheetId="1" sqref="C22:F22">
    <dxf>
      <alignment vertical="center" readingOrder="0"/>
    </dxf>
  </rfmt>
  <rfmt sheetId="1" sqref="C32:E35">
    <dxf>
      <alignment vertical="center" readingOrder="0"/>
    </dxf>
  </rfmt>
  <rfmt sheetId="1" sqref="C5:E31">
    <dxf>
      <alignment vertical="center" readingOrder="0"/>
    </dxf>
  </rfmt>
  <rcv guid="{2532D631-7D9E-48CC-8D56-8370FE9704FD}" action="delete"/>
  <rdn rId="0" localSheetId="2" customView="1" name="Z_2532D631_7D9E_48CC_8D56_8370FE9704FD_.wvu.PrintTitles" hidden="1" oldHidden="1">
    <formula>ЗЕЛЕНАЯ!$6:$6</formula>
    <oldFormula>ЗЕЛЕНАЯ!$6:$6</oldFormula>
  </rdn>
  <rdn rId="0" localSheetId="2" customView="1" name="Z_2532D631_7D9E_48CC_8D56_8370FE9704FD_.wvu.Rows" hidden="1" oldHidden="1">
    <formula>ЗЕЛЕНАЯ!$9:$51,ЗЕЛЕНАЯ!$111:$111,ЗЕЛЕНАЯ!$134:$407</formula>
    <oldFormula>ЗЕЛЕНАЯ!$9:$51,ЗЕЛЕНАЯ!$111:$111,ЗЕЛЕНАЯ!$134:$407</oldFormula>
  </rdn>
  <rdn rId="0" localSheetId="2" customView="1" name="Z_2532D631_7D9E_48CC_8D56_8370FE9704FD_.wvu.FilterData" hidden="1" oldHidden="1">
    <formula>ЗЕЛЕНАЯ!$A$6:$AB$6</formula>
    <oldFormula>ЗЕЛЕНАЯ!$A$6:$AB$6</oldFormula>
  </rdn>
  <rdn rId="0" localSheetId="3" customView="1" name="Z_2532D631_7D9E_48CC_8D56_8370FE9704FD_.wvu.PrintTitles" hidden="1" oldHidden="1">
    <formula>'ИСП 2022 ПО АДМ'!$5:$5</formula>
    <oldFormula>'ИСП 2022 ПО АДМ'!$5:$5</oldFormula>
  </rdn>
  <rdn rId="0" localSheetId="3" customView="1" name="Z_2532D631_7D9E_48CC_8D56_8370FE9704FD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2532D631_7D9E_48CC_8D56_8370FE9704FD_.wvu.FilterData" hidden="1" oldHidden="1">
    <formula>'ИСП 2022 ПО АДМ'!$A$5:$K$629</formula>
    <oldFormula>'ИСП 2022 ПО АДМ'!$A$5:$K$629</oldFormula>
  </rdn>
  <rcv guid="{2532D631-7D9E-48CC-8D56-8370FE9704FD}"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 sId="1">
    <oc r="H22" t="inlineStr">
      <is>
        <t>Рост в основном обусловлен поступлением разовых платежей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 в размере 7,2 млн.руб; платы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 в размере 0,3 млн.руб; сборов за участие в конкурсе (аукционе) на право пользования участками недр местного значения в размер 0,05 млн.руб.</t>
      </is>
    </oc>
    <nc r="H22" t="inlineStr">
      <is>
        <t>Увеличение поступлений в основном по разовым платежам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 в размере 7,2 млн.руб; плате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 в размере 0,3 млн.руб; сборов за участие в конкурсе (аукционе) на право пользования участками недр местного значения в размер 0,05 млн.руб.</t>
      </is>
    </nc>
  </rcc>
  <rcc rId="61" sId="1">
    <oc r="K22" t="inlineStr">
      <is>
        <t>Рост в основном обусловлен поступлением разовых платежей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 в размере 7,2 млн.руб; платы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 в размере 0,3 млн.руб; сборов за участие в конкурсе (аукционе) на право пользования участками недр местного значения в размер 0,05 млн.руб.</t>
      </is>
    </oc>
    <nc r="K22" t="inlineStr">
      <is>
        <t>Увеличение поступлений в основном по разовым платежам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 в размере 7,2 млн.руб; плате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 в размере 0,3 млн.руб; сборов за участие в конкурсе (аукционе) на право пользования участками недр местного значения в размер 0,05 млн.руб.</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 sId="1">
    <oc r="H24" t="inlineStr">
      <is>
        <t>Рост в основном обусловлен незапланированными поступлениями доходов в размере 4,9 млн. руб от реализации имущества, находящегося в оперативном управлении подведомственного учреждения Министерства имущественных отношений Мурманской области, а также от реализации иного имущества, находящегося в собственности субъектов Российской Федерации в части реализации основных средств по указанному имуществу в размере 5,3 млн.руб</t>
      </is>
    </oc>
    <nc r="H24" t="inlineStr">
      <is>
        <t>Увеличение поступлений в основном обусловлено незапланированными поступлениями доходов в размере 4,9 млн. руб от реализации имущества, находящегося в оперативном управлении подведомственного учреждения Министерства имущественных отношений Мурманской области, а также от реализации иного имущества, находящегося в собственности субъектов Российской Федерации в части реализации основных средств по указанному имуществу в размере 5,3 млн.руб</t>
      </is>
    </nc>
  </rcc>
  <rcc rId="63" sId="1">
    <oc r="K24" t="inlineStr">
      <is>
        <t xml:space="preserve">Рост в основном обусловлен незапланированными поступлениями доходов в размере 4,9 млн. руб от реализации имущества, находящегося в оперативном управлении подведомственного учреждения Министерства имущественных отношений Мурманской области </t>
      </is>
    </oc>
    <nc r="K24" t="inlineStr">
      <is>
        <t>Увеличение поступлений в основном обусловлено незапланированными поступлениями доходов в размере 4,9 млн. руб от реализации имущества, находящегося в оперативном управлении подведомственного учреждения Министерства имущественных отношений Мурманской области</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1371E870_2C36_4141_95D3_680E3707BB40_.wvu.PrintTitles" hidden="1" oldHidden="1">
    <formula>ЗЕЛЕНАЯ!$6:$6</formula>
  </rdn>
  <rdn rId="0" localSheetId="2" customView="1" name="Z_1371E870_2C36_4141_95D3_680E3707BB40_.wvu.Rows" hidden="1" oldHidden="1">
    <formula>ЗЕЛЕНАЯ!$9:$51,ЗЕЛЕНАЯ!$111:$111,ЗЕЛЕНАЯ!$134:$407</formula>
  </rdn>
  <rdn rId="0" localSheetId="3" customView="1" name="Z_1371E870_2C36_4141_95D3_680E3707BB40_.wvu.PrintTitles" hidden="1" oldHidden="1">
    <formula>'ИСП 2022 ПО АДМ'!$5:$5</formula>
  </rdn>
  <rdn rId="0" localSheetId="3" customView="1" name="Z_1371E870_2C36_4141_95D3_680E3707BB40_.wvu.Rows" hidden="1" oldHidden="1">
    <formula>'ИСП 2022 ПО АДМ'!$85:$93,'ИСП 2022 ПО АДМ'!$96:$100,'ИСП 2022 ПО АДМ'!$102:$102,'ИСП 2022 ПО АДМ'!$104:$104,'ИСП 2022 ПО АДМ'!$106:$107,'ИСП 2022 ПО АДМ'!$109:$109</formula>
  </rdn>
  <rdn rId="0" localSheetId="3" customView="1" name="Z_1371E870_2C36_4141_95D3_680E3707BB40_.wvu.FilterData" hidden="1" oldHidden="1">
    <formula>'ИСП 2022 ПО АДМ'!$A$5:$K$629</formula>
  </rdn>
  <rcv guid="{1371E870-2C36-4141-95D3-680E3707BB40}"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 sId="1">
    <oc r="H26" t="inlineStr">
      <is>
        <t>Рост в основном за счет увеличения правонарущений в области дорожного движения</t>
      </is>
    </oc>
    <nc r="H26" t="inlineStr">
      <is>
        <t>Увеличение поступлений в основном за счет увеличения правонарущений в области дорожного движения</t>
      </is>
    </nc>
  </rcc>
  <rcc rId="65" sId="1">
    <oc r="K26" t="inlineStr">
      <is>
        <t>Рост в основном за счет увеличения правонарущений в области дорожного движения</t>
      </is>
    </oc>
    <nc r="K26" t="inlineStr">
      <is>
        <t>Увеличение поступлений в основном за счет увеличения правонарущений в области дорожного движения</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1">
    <oc r="H32" t="inlineStr">
      <is>
        <t>Рост обусловлен увеличением поступлений по следующим направлениям:
- выплата региональных социальных доплат к пенсии;
-  ликвидация несанкционированных свалок в границах городов;
- осуществление ежемесячных выплат на детей в возрасте от трех до семи лет включительно;
-  приведение в нормативное состояние автомобильных дорог рамках национального проекта "Безопасные качественные дороги";
 - софинансирование капитальных вложений в объекты государственной (муниципальной) собственности в рамках нового строительства и реконструкции;
- реализация мероприятий по созданию новых мест в общеобразовательных организациях</t>
      </is>
    </oc>
    <nc r="H32" t="inlineStr">
      <is>
        <t>В связи с увеличением поступлений по следующим направлениям:
- выплата региональных социальных доплат к пенсии;
-  ликвидация несанкционированных свалок в границах городов;
- осуществление ежемесячных выплат на детей в возрасте от трех до семи лет включительно;
-  приведение в нормативное состояние автомобильных дорог рамках национального проекта "Безопасные качественные дороги";
 - софинансирование капитальных вложений в объекты государственной (муниципальной) собственности в рамках нового строительства и реконструкции;
- реализация мероприятий по созданию новых мест в общеобразовательных организациях</t>
      </is>
    </nc>
  </rcc>
  <rcc rId="67" sId="1">
    <oc r="K32" t="inlineStr">
      <is>
        <t>Рост обусловлен увеличением поступлений по следующим направлениям:
- выплата региональных социальных доплат к пенсии;
-  ликвидация несанкционированных свалок в границах городов;
- осуществление ежемесячных выплат на детей в возрасте от трех до семи лет включительно;
-  приведение в нормативное состояние автомобильных дорог рамках национального проекта "Безопасные качественные дороги");
 - софинансирование капитальных вложений в объекты государственной (муниципальной) собственности в рамках нового строительства и реконструкции;
- реализация мероприятий по созданию новых мест в общеобразовательных организациях</t>
      </is>
    </oc>
    <nc r="K32" t="inlineStr">
      <is>
        <t>В связи с увеличением поступлений по следующим направлениям:
- выплата региональных социальных доплат к пенсии;
-  ликвидация несанкционированных свалок в границах городов;
- осуществление ежемесячных выплат на детей в возрасте от трех до семи лет включительно;
-  приведение в нормативное состояние автомобильных дорог рамках национального проекта "Безопасные качественные дороги";
 - софинансирование капитальных вложений в объекты государственной (муниципальной) собственности в рамках нового строительства и реконструкции;
- реализация мероприятий по созданию новых мест в общеобразовательных организациях</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 sId="1">
    <oc r="H34" t="inlineStr">
      <is>
        <t>Рост обусловлен увеличением поступлений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is>
    </oc>
    <nc r="H34" t="inlineStr">
      <is>
        <t>В связи с увеличением поступлений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is>
    </nc>
  </rcc>
  <rcc rId="69" sId="1">
    <oc r="K34" t="inlineStr">
      <is>
        <t>Рост обусловлен увеличением поступлений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is>
    </oc>
    <nc r="K34" t="inlineStr">
      <is>
        <t>В связи с увеличением поступлений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 sId="1" numFmtId="4">
    <oc r="C31">
      <v>0</v>
    </oc>
    <nc r="C31"/>
  </rcc>
  <rcc rId="71" sId="1" numFmtId="4">
    <oc r="D31">
      <v>0</v>
    </oc>
    <nc r="D31"/>
  </rcc>
  <rcc rId="72" sId="1" numFmtId="4">
    <oc r="E31">
      <v>0</v>
    </oc>
    <nc r="E31"/>
  </rcc>
  <rfmt sheetId="1" sqref="F5:F36">
    <dxf>
      <alignment vertical="center" readingOrder="0"/>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2D631-7D9E-48CC-8D56-8370FE9704FD}" action="delete"/>
  <rdn rId="0" localSheetId="2" customView="1" name="Z_2532D631_7D9E_48CC_8D56_8370FE9704FD_.wvu.PrintTitles" hidden="1" oldHidden="1">
    <formula>ЗЕЛЕНАЯ!$6:$6</formula>
    <oldFormula>ЗЕЛЕНАЯ!$6:$6</oldFormula>
  </rdn>
  <rdn rId="0" localSheetId="2" customView="1" name="Z_2532D631_7D9E_48CC_8D56_8370FE9704FD_.wvu.Rows" hidden="1" oldHidden="1">
    <formula>ЗЕЛЕНАЯ!$9:$51,ЗЕЛЕНАЯ!$111:$111,ЗЕЛЕНАЯ!$134:$407</formula>
    <oldFormula>ЗЕЛЕНАЯ!$9:$51,ЗЕЛЕНАЯ!$111:$111,ЗЕЛЕНАЯ!$134:$407</oldFormula>
  </rdn>
  <rdn rId="0" localSheetId="2" customView="1" name="Z_2532D631_7D9E_48CC_8D56_8370FE9704FD_.wvu.FilterData" hidden="1" oldHidden="1">
    <formula>ЗЕЛЕНАЯ!$A$6:$AB$6</formula>
    <oldFormula>ЗЕЛЕНАЯ!$A$6:$AB$6</oldFormula>
  </rdn>
  <rdn rId="0" localSheetId="3" customView="1" name="Z_2532D631_7D9E_48CC_8D56_8370FE9704FD_.wvu.PrintTitles" hidden="1" oldHidden="1">
    <formula>'ИСП 2022 ПО АДМ'!$5:$5</formula>
    <oldFormula>'ИСП 2022 ПО АДМ'!$5:$5</oldFormula>
  </rdn>
  <rdn rId="0" localSheetId="3" customView="1" name="Z_2532D631_7D9E_48CC_8D56_8370FE9704FD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2532D631_7D9E_48CC_8D56_8370FE9704FD_.wvu.FilterData" hidden="1" oldHidden="1">
    <formula>'ИСП 2022 ПО АДМ'!$A$5:$K$629</formula>
    <oldFormula>'ИСП 2022 ПО АДМ'!$A$5:$K$629</oldFormula>
  </rdn>
  <rcv guid="{2532D631-7D9E-48CC-8D56-8370FE9704FD}"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52">
    <dxf>
      <fill>
        <patternFill patternType="none">
          <bgColor auto="1"/>
        </patternFill>
      </fill>
    </dxf>
  </rfmt>
  <rfmt sheetId="2" sqref="F52">
    <dxf>
      <fill>
        <patternFill patternType="none">
          <bgColor auto="1"/>
        </patternFill>
      </fill>
    </dxf>
  </rfmt>
  <rdn rId="0" localSheetId="2" customView="1" name="Z_077C20E4_2273_4581_8C21_26CBD3A858DA_.wvu.PrintTitles" hidden="1" oldHidden="1">
    <formula>ЗЕЛЕНАЯ!$6:$6</formula>
  </rdn>
  <rdn rId="0" localSheetId="2" customView="1" name="Z_077C20E4_2273_4581_8C21_26CBD3A858DA_.wvu.Rows" hidden="1" oldHidden="1">
    <formula>ЗЕЛЕНАЯ!$9:$51,ЗЕЛЕНАЯ!$111:$111,ЗЕЛЕНАЯ!$134:$407</formula>
  </rdn>
  <rdn rId="0" localSheetId="2" customView="1" name="Z_077C20E4_2273_4581_8C21_26CBD3A858DA_.wvu.FilterData" hidden="1" oldHidden="1">
    <formula>ЗЕЛЕНАЯ!$A$6:$AB$6</formula>
  </rdn>
  <rdn rId="0" localSheetId="3" customView="1" name="Z_077C20E4_2273_4581_8C21_26CBD3A858DA_.wvu.PrintTitles" hidden="1" oldHidden="1">
    <formula>'ИСП 2022 ПО АДМ'!$5:$5</formula>
  </rdn>
  <rdn rId="0" localSheetId="3" customView="1" name="Z_077C20E4_2273_4581_8C21_26CBD3A858DA_.wvu.Rows" hidden="1" oldHidden="1">
    <formula>'ИСП 2022 ПО АДМ'!$85:$93,'ИСП 2022 ПО АДМ'!$96:$100,'ИСП 2022 ПО АДМ'!$102:$102,'ИСП 2022 ПО АДМ'!$104:$104,'ИСП 2022 ПО АДМ'!$106:$107,'ИСП 2022 ПО АДМ'!$109:$109</formula>
  </rdn>
  <rdn rId="0" localSheetId="3" customView="1" name="Z_077C20E4_2273_4581_8C21_26CBD3A858DA_.wvu.FilterData" hidden="1" oldHidden="1">
    <formula>'ИСП 2022 ПО АДМ'!$A$5:$K$629</formula>
  </rdn>
  <rcv guid="{077C20E4-2273-4581-8C21-26CBD3A858DA}"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28:G129">
    <dxf>
      <fill>
        <patternFill patternType="none">
          <bgColor auto="1"/>
        </patternFill>
      </fill>
    </dxf>
  </rfmt>
  <rfmt sheetId="2" sqref="B133:G133">
    <dxf>
      <fill>
        <patternFill patternType="none">
          <bgColor auto="1"/>
        </patternFill>
      </fill>
    </dxf>
  </rfmt>
  <rfmt sheetId="2" sqref="B76:B86">
    <dxf>
      <fill>
        <patternFill patternType="none">
          <bgColor auto="1"/>
        </patternFill>
      </fill>
    </dxf>
  </rfmt>
  <rcc rId="85" sId="2">
    <oc r="V134">
      <f>G134/T134</f>
    </oc>
    <nc r="V134">
      <f>G134/T134</f>
    </nc>
  </rcc>
  <rcc rId="86" sId="2">
    <oc r="V135">
      <f>G135/T135</f>
    </oc>
    <nc r="V135">
      <f>G135/T135</f>
    </nc>
  </rcc>
  <rcc rId="87" sId="2">
    <oc r="V136">
      <f>G136/T136</f>
    </oc>
    <nc r="V136">
      <f>G136/T136</f>
    </nc>
  </rcc>
  <rcc rId="88" sId="2">
    <oc r="V137">
      <f>G137/T137</f>
    </oc>
    <nc r="V137">
      <f>G137/T137</f>
    </nc>
  </rcc>
  <rcc rId="89" sId="2">
    <oc r="V138">
      <f>G138/T138</f>
    </oc>
    <nc r="V138">
      <f>G138/T138</f>
    </nc>
  </rcc>
  <rcc rId="90" sId="2">
    <oc r="V139">
      <f>G139/T139</f>
    </oc>
    <nc r="V139">
      <f>G139/T139</f>
    </nc>
  </rcc>
  <rcc rId="91" sId="2">
    <oc r="V140">
      <f>G140/T140</f>
    </oc>
    <nc r="V140">
      <f>G140/T140</f>
    </nc>
  </rcc>
  <rcc rId="92" sId="2">
    <oc r="V141">
      <f>G141/T141</f>
    </oc>
    <nc r="V141">
      <f>G141/T141</f>
    </nc>
  </rcc>
  <rcc rId="93" sId="2">
    <oc r="V142">
      <f>G142/T142</f>
    </oc>
    <nc r="V142">
      <f>G142/T142</f>
    </nc>
  </rcc>
  <rcc rId="94" sId="2">
    <oc r="V143">
      <f>G143/T143</f>
    </oc>
    <nc r="V143">
      <f>G143/T143</f>
    </nc>
  </rcc>
  <rcc rId="95" sId="2">
    <oc r="V144">
      <f>G144/T144</f>
    </oc>
    <nc r="V144">
      <f>G144/T144</f>
    </nc>
  </rcc>
  <rcc rId="96" sId="2">
    <oc r="V145">
      <f>G145/T145</f>
    </oc>
    <nc r="V145">
      <f>G145/T145</f>
    </nc>
  </rcc>
  <rcc rId="97" sId="2" odxf="1" s="1" dxf="1">
    <oc r="V146">
      <f>G146/T146</f>
    </oc>
    <nc r="V146">
      <f>G146/T146</f>
    </nc>
    <odxf>
      <font>
        <b val="0"/>
        <i val="0"/>
        <strike val="0"/>
        <condense val="0"/>
        <extend val="0"/>
        <outline val="0"/>
        <shadow val="0"/>
        <u val="none"/>
        <vertAlign val="baseline"/>
        <sz val="10"/>
        <color rgb="FF7030A0"/>
        <name val="Times New Roman"/>
        <scheme val="none"/>
      </font>
      <numFmt numFmtId="14" formatCode="0.00%"/>
      <fill>
        <patternFill patternType="none">
          <fgColor indexed="64"/>
          <bgColor indexed="65"/>
        </patternFill>
      </fill>
      <alignment horizontal="center" vertical="top"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1" hidden="0"/>
    </odxf>
    <ndxf>
      <font>
        <sz val="10"/>
        <color auto="1"/>
        <name val="Times New Roman"/>
        <scheme val="none"/>
      </font>
      <alignment horizontal="general" vertical="bottom" shrinkToFit="0" readingOrder="0"/>
      <protection locked="0"/>
    </ndxf>
  </rcc>
  <rcc rId="98" sId="2">
    <nc r="V147">
      <f>G147/T147</f>
    </nc>
  </rcc>
  <rcc rId="99" sId="2">
    <oc r="V148">
      <f>G148/T148</f>
    </oc>
    <nc r="V148">
      <f>G148/T148</f>
    </nc>
  </rcc>
  <rcc rId="100" sId="2">
    <oc r="V149">
      <f>G149/T149</f>
    </oc>
    <nc r="V149">
      <f>G149/T149</f>
    </nc>
  </rcc>
  <rcc rId="101" sId="2">
    <oc r="V150">
      <f>G150/T150</f>
    </oc>
    <nc r="V150">
      <f>G150/T150</f>
    </nc>
  </rcc>
  <rcc rId="102" sId="2">
    <oc r="V151">
      <f>G151/T151</f>
    </oc>
    <nc r="V151">
      <f>G151/T151</f>
    </nc>
  </rcc>
  <rcc rId="103" sId="2">
    <oc r="V152">
      <f>G152/T152</f>
    </oc>
    <nc r="V152">
      <f>G152/T152</f>
    </nc>
  </rcc>
  <rcc rId="104" sId="2">
    <oc r="V153">
      <f>G153/T153</f>
    </oc>
    <nc r="V153">
      <f>G153/T153</f>
    </nc>
  </rcc>
  <rcc rId="105" sId="2">
    <oc r="V154">
      <f>G154/T154</f>
    </oc>
    <nc r="V154">
      <f>G154/T154</f>
    </nc>
  </rcc>
  <rcc rId="106" sId="2">
    <oc r="V155">
      <f>G155/T155</f>
    </oc>
    <nc r="V155">
      <f>G155/T155</f>
    </nc>
  </rcc>
  <rcc rId="107" sId="2">
    <oc r="V156">
      <f>G156/T156</f>
    </oc>
    <nc r="V156">
      <f>G156/T156</f>
    </nc>
  </rcc>
  <rcc rId="108" sId="2">
    <oc r="V157">
      <f>G157/T157</f>
    </oc>
    <nc r="V157">
      <f>G157/T157</f>
    </nc>
  </rcc>
  <rcc rId="109" sId="2">
    <oc r="V158">
      <f>G158/T158</f>
    </oc>
    <nc r="V158">
      <f>G158/T158</f>
    </nc>
  </rcc>
  <rcc rId="110" sId="2">
    <oc r="V159">
      <f>G159/T159</f>
    </oc>
    <nc r="V159">
      <f>G159/T159</f>
    </nc>
  </rcc>
  <rcc rId="111" sId="2">
    <oc r="V160">
      <f>G160/T160</f>
    </oc>
    <nc r="V160">
      <f>G160/T160</f>
    </nc>
  </rcc>
  <rcc rId="112" sId="2">
    <nc r="V161">
      <f>G161/T161</f>
    </nc>
  </rcc>
  <rcc rId="113" sId="2">
    <nc r="V162">
      <f>G162/T162</f>
    </nc>
  </rcc>
  <rcc rId="114" sId="2">
    <oc r="V163">
      <f>G163/T163</f>
    </oc>
    <nc r="V163">
      <f>G163/T163</f>
    </nc>
  </rcc>
  <rcc rId="115" sId="2">
    <oc r="V164">
      <f>G164/T164</f>
    </oc>
    <nc r="V164">
      <f>G164/T164</f>
    </nc>
  </rcc>
  <rcc rId="116" sId="2">
    <nc r="V165">
      <f>G165/T165</f>
    </nc>
  </rcc>
  <rcc rId="117" sId="2">
    <oc r="V166">
      <f>G166/T166</f>
    </oc>
    <nc r="V166">
      <f>G166/T166</f>
    </nc>
  </rcc>
  <rcc rId="118" sId="2">
    <oc r="V167">
      <f>G167/T167</f>
    </oc>
    <nc r="V167">
      <f>G167/T167</f>
    </nc>
  </rcc>
  <rcc rId="119" sId="2">
    <oc r="V168">
      <f>G168/T168</f>
    </oc>
    <nc r="V168">
      <f>G168/T168</f>
    </nc>
  </rcc>
  <rcc rId="120" sId="2">
    <nc r="V169">
      <f>G169/T169</f>
    </nc>
  </rcc>
  <rcc rId="121" sId="2">
    <oc r="V170">
      <f>G170/T170</f>
    </oc>
    <nc r="V170">
      <f>G170/T170</f>
    </nc>
  </rcc>
  <rcc rId="122" sId="2">
    <oc r="V171">
      <f>G171/T171</f>
    </oc>
    <nc r="V171">
      <f>G171/T171</f>
    </nc>
  </rcc>
  <rcc rId="123" sId="2">
    <oc r="V172">
      <f>G172/T172</f>
    </oc>
    <nc r="V172">
      <f>G172/T172</f>
    </nc>
  </rcc>
  <rcc rId="124" sId="2">
    <oc r="V173">
      <f>G173/T173</f>
    </oc>
    <nc r="V173">
      <f>G173/T173</f>
    </nc>
  </rcc>
  <rcc rId="125" sId="2">
    <oc r="V174">
      <f>G174/T174</f>
    </oc>
    <nc r="V174">
      <f>G174/T174</f>
    </nc>
  </rcc>
  <rcc rId="126" sId="2">
    <oc r="V175">
      <f>G175/T175</f>
    </oc>
    <nc r="V175">
      <f>G175/T175</f>
    </nc>
  </rcc>
  <rcc rId="127" sId="2">
    <oc r="V176">
      <f>G176/T176</f>
    </oc>
    <nc r="V176">
      <f>G176/T176</f>
    </nc>
  </rcc>
  <rcc rId="128" sId="2">
    <oc r="V177">
      <f>G177/T177</f>
    </oc>
    <nc r="V177">
      <f>G177/T177</f>
    </nc>
  </rcc>
  <rcc rId="129" sId="2">
    <oc r="V178">
      <f>G178/T178</f>
    </oc>
    <nc r="V178">
      <f>G178/T178</f>
    </nc>
  </rcc>
  <rcc rId="130" sId="2">
    <oc r="V179">
      <f>G179/T179</f>
    </oc>
    <nc r="V179">
      <f>G179/T179</f>
    </nc>
  </rcc>
  <rcc rId="131" sId="2">
    <oc r="V180">
      <f>G180/T180</f>
    </oc>
    <nc r="V180">
      <f>G180/T180</f>
    </nc>
  </rcc>
  <rcc rId="132" sId="2">
    <oc r="V181">
      <f>G181/T181</f>
    </oc>
    <nc r="V181">
      <f>G181/T181</f>
    </nc>
  </rcc>
  <rcc rId="133" sId="2">
    <nc r="V182">
      <f>G182/T182</f>
    </nc>
  </rcc>
  <rcc rId="134" sId="2">
    <oc r="V183">
      <f>G183/T183</f>
    </oc>
    <nc r="V183">
      <f>G183/T183</f>
    </nc>
  </rcc>
  <rcc rId="135" sId="2">
    <nc r="V184">
      <f>G184/T184</f>
    </nc>
  </rcc>
  <rcc rId="136" sId="2" odxf="1" dxf="1">
    <nc r="V185">
      <f>G185/T185</f>
    </nc>
    <odxf>
      <fill>
        <patternFill patternType="solid">
          <bgColor theme="0"/>
        </patternFill>
      </fill>
    </odxf>
    <ndxf>
      <fill>
        <patternFill patternType="none">
          <bgColor indexed="65"/>
        </patternFill>
      </fill>
    </ndxf>
  </rcc>
  <rcc rId="137" sId="2">
    <oc r="V186">
      <f>G186/T186</f>
    </oc>
    <nc r="V186">
      <f>G186/T186</f>
    </nc>
  </rcc>
  <rcc rId="138" sId="2">
    <oc r="V187">
      <f>G187/T187</f>
    </oc>
    <nc r="V187">
      <f>G187/T187</f>
    </nc>
  </rcc>
  <rcc rId="139" sId="2">
    <nc r="V188">
      <f>G188/T188</f>
    </nc>
  </rcc>
  <rcc rId="140" sId="2">
    <nc r="V189">
      <f>G189/T189</f>
    </nc>
  </rcc>
  <rcc rId="141" sId="2">
    <oc r="V190">
      <f>G190/T190</f>
    </oc>
    <nc r="V190">
      <f>G190/T190</f>
    </nc>
  </rcc>
  <rcc rId="142" sId="2">
    <nc r="V191">
      <f>G191/T191</f>
    </nc>
  </rcc>
  <rcc rId="143" sId="2">
    <nc r="V192">
      <f>G192/T192</f>
    </nc>
  </rcc>
  <rcc rId="144" sId="2" odxf="1" dxf="1">
    <oc r="V193">
      <f>G193/T193</f>
    </oc>
    <nc r="V193">
      <f>G193/T193</f>
    </nc>
    <odxf>
      <font>
        <b/>
        <sz val="10"/>
        <name val="Times New Roman"/>
        <scheme val="none"/>
      </font>
    </odxf>
    <ndxf>
      <font>
        <b val="0"/>
        <sz val="10"/>
        <name val="Times New Roman"/>
        <scheme val="none"/>
      </font>
    </ndxf>
  </rcc>
  <rcc rId="145" sId="2">
    <oc r="V194">
      <f>G194/T194</f>
    </oc>
    <nc r="V194">
      <f>G194/T194</f>
    </nc>
  </rcc>
  <rcc rId="146" sId="2">
    <oc r="V195">
      <f>G195/T195</f>
    </oc>
    <nc r="V195">
      <f>G195/T195</f>
    </nc>
  </rcc>
  <rcc rId="147" sId="2">
    <oc r="V196">
      <f>G196/T196</f>
    </oc>
    <nc r="V196">
      <f>G196/T196</f>
    </nc>
  </rcc>
  <rcc rId="148" sId="2">
    <oc r="V197">
      <f>G197/T197</f>
    </oc>
    <nc r="V197">
      <f>G197/T197</f>
    </nc>
  </rcc>
  <rcc rId="149" sId="2">
    <oc r="V198">
      <f>G198/T198</f>
    </oc>
    <nc r="V198">
      <f>G198/T198</f>
    </nc>
  </rcc>
  <rcc rId="150" sId="2">
    <oc r="V199">
      <f>G199/T199</f>
    </oc>
    <nc r="V199">
      <f>G199/T199</f>
    </nc>
  </rcc>
  <rcc rId="151" sId="2">
    <oc r="V200">
      <f>G200/T200</f>
    </oc>
    <nc r="V200">
      <f>G200/T200</f>
    </nc>
  </rcc>
  <rcc rId="152" sId="2">
    <oc r="V201">
      <f>G201/T201</f>
    </oc>
    <nc r="V201">
      <f>G201/T201</f>
    </nc>
  </rcc>
  <rcc rId="153" sId="2">
    <oc r="V202">
      <f>G202/T202</f>
    </oc>
    <nc r="V202">
      <f>G202/T202</f>
    </nc>
  </rcc>
  <rcc rId="154" sId="2">
    <oc r="V203">
      <f>G203/T203</f>
    </oc>
    <nc r="V203">
      <f>G203/T203</f>
    </nc>
  </rcc>
  <rcc rId="155" sId="2">
    <oc r="V204">
      <f>G204/T204</f>
    </oc>
    <nc r="V204">
      <f>G204/T204</f>
    </nc>
  </rcc>
  <rcc rId="156" sId="2">
    <oc r="V205">
      <f>G205/T205</f>
    </oc>
    <nc r="V205">
      <f>G205/T205</f>
    </nc>
  </rcc>
  <rcc rId="157" sId="2">
    <oc r="V206">
      <f>G206/T206</f>
    </oc>
    <nc r="V206">
      <f>G206/T206</f>
    </nc>
  </rcc>
  <rcc rId="158" sId="2">
    <oc r="V207">
      <f>G207/T207</f>
    </oc>
    <nc r="V207">
      <f>G207/T207</f>
    </nc>
  </rcc>
  <rcc rId="159" sId="2">
    <oc r="V208">
      <f>G208/T208</f>
    </oc>
    <nc r="V208">
      <f>G208/T208</f>
    </nc>
  </rcc>
  <rcc rId="160" sId="2">
    <nc r="V209">
      <f>G209/T209</f>
    </nc>
  </rcc>
  <rcc rId="161" sId="2">
    <oc r="V210">
      <f>G210/T210</f>
    </oc>
    <nc r="V210">
      <f>G210/T210</f>
    </nc>
  </rcc>
  <rcc rId="162" sId="2">
    <nc r="V211">
      <f>G211/T211</f>
    </nc>
  </rcc>
  <rcc rId="163" sId="2">
    <oc r="V212">
      <f>G212/T212</f>
    </oc>
    <nc r="V212">
      <f>G212/T212</f>
    </nc>
  </rcc>
  <rcc rId="164" sId="2">
    <oc r="V213">
      <f>G213/T213</f>
    </oc>
    <nc r="V213">
      <f>G213/T213</f>
    </nc>
  </rcc>
  <rcc rId="165" sId="2">
    <oc r="V214">
      <f>G214/T214</f>
    </oc>
    <nc r="V214">
      <f>G214/T214</f>
    </nc>
  </rcc>
  <rcc rId="166" sId="2">
    <nc r="V215">
      <f>G215/T215</f>
    </nc>
  </rcc>
  <rcc rId="167" sId="2">
    <oc r="V216">
      <f>G216/T216</f>
    </oc>
    <nc r="V216">
      <f>G216/T216</f>
    </nc>
  </rcc>
  <rcc rId="168" sId="2">
    <oc r="V217">
      <f>G217/T217</f>
    </oc>
    <nc r="V217">
      <f>G217/T217</f>
    </nc>
  </rcc>
  <rcc rId="169" sId="2">
    <oc r="V218">
      <f>G218/T218</f>
    </oc>
    <nc r="V218">
      <f>G218/T218</f>
    </nc>
  </rcc>
  <rcc rId="170" sId="2">
    <nc r="V219">
      <f>G219/T219</f>
    </nc>
  </rcc>
  <rcc rId="171" sId="2">
    <oc r="V220">
      <f>G220/T220</f>
    </oc>
    <nc r="V220">
      <f>G220/T220</f>
    </nc>
  </rcc>
  <rcc rId="172" sId="2">
    <nc r="V221">
      <f>G221/T221</f>
    </nc>
  </rcc>
  <rcc rId="173" sId="2">
    <oc r="V222">
      <f>G222/T222</f>
    </oc>
    <nc r="V222">
      <f>G222/T222</f>
    </nc>
  </rcc>
  <rcc rId="174" sId="2">
    <oc r="V223">
      <f>G223/T223</f>
    </oc>
    <nc r="V223">
      <f>G223/T223</f>
    </nc>
  </rcc>
  <rcc rId="175" sId="2">
    <oc r="V224">
      <f>G224/T224</f>
    </oc>
    <nc r="V224">
      <f>G224/T224</f>
    </nc>
  </rcc>
  <rcc rId="176" sId="2">
    <oc r="V225">
      <f>G225/T225</f>
    </oc>
    <nc r="V225">
      <f>G225/T225</f>
    </nc>
  </rcc>
  <rcc rId="177" sId="2">
    <oc r="V226">
      <f>G226/T226</f>
    </oc>
    <nc r="V226">
      <f>G226/T226</f>
    </nc>
  </rcc>
  <rcc rId="178" sId="2">
    <oc r="V227">
      <f>G227/T227</f>
    </oc>
    <nc r="V227">
      <f>G227/T227</f>
    </nc>
  </rcc>
  <rcc rId="179" sId="2">
    <oc r="V228">
      <f>G228/T228</f>
    </oc>
    <nc r="V228">
      <f>G228/T228</f>
    </nc>
  </rcc>
  <rcc rId="180" sId="2">
    <oc r="V229">
      <f>G229/T229</f>
    </oc>
    <nc r="V229">
      <f>G229/T229</f>
    </nc>
  </rcc>
  <rcc rId="181" sId="2">
    <oc r="V230">
      <f>G230/T230</f>
    </oc>
    <nc r="V230">
      <f>G230/T230</f>
    </nc>
  </rcc>
  <rcc rId="182" sId="2">
    <oc r="V231">
      <f>G231/T231</f>
    </oc>
    <nc r="V231">
      <f>G231/T231</f>
    </nc>
  </rcc>
  <rcc rId="183" sId="2">
    <oc r="V232">
      <f>G232/T232</f>
    </oc>
    <nc r="V232">
      <f>G232/T232</f>
    </nc>
  </rcc>
  <rcc rId="184" sId="2">
    <oc r="V233">
      <f>G233/T233</f>
    </oc>
    <nc r="V233">
      <f>G233/T233</f>
    </nc>
  </rcc>
  <rcc rId="185" sId="2" odxf="1" s="1" dxf="1">
    <oc r="V234">
      <f>G234/T234</f>
    </oc>
    <nc r="V234">
      <f>G234/T234</f>
    </nc>
    <odxf>
      <font>
        <b val="0"/>
        <i val="0"/>
        <strike val="0"/>
        <condense val="0"/>
        <extend val="0"/>
        <outline val="0"/>
        <shadow val="0"/>
        <u val="none"/>
        <vertAlign val="baseline"/>
        <sz val="10"/>
        <color rgb="FF000000"/>
        <name val="Times New Roman"/>
        <scheme val="none"/>
      </font>
      <numFmt numFmtId="14" formatCode="0.00%"/>
      <fill>
        <patternFill patternType="solid">
          <fgColor indexed="64"/>
          <bgColor theme="4" tint="0.39997558519241921"/>
        </patternFill>
      </fill>
      <alignment horizontal="right" vertical="top"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1" hidden="0"/>
    </odxf>
    <ndxf>
      <font>
        <sz val="10"/>
        <color auto="1"/>
        <name val="Times New Roman"/>
        <scheme val="none"/>
      </font>
      <fill>
        <patternFill patternType="none">
          <bgColor indexed="65"/>
        </patternFill>
      </fill>
      <alignment horizontal="general" vertical="bottom" shrinkToFit="0" readingOrder="0"/>
      <protection locked="0"/>
    </ndxf>
  </rcc>
  <rcc rId="186" sId="2">
    <oc r="V235">
      <f>G235/T235</f>
    </oc>
    <nc r="V235">
      <f>G235/T235</f>
    </nc>
  </rcc>
  <rcc rId="187" sId="2">
    <nc r="V236">
      <f>G236/T236</f>
    </nc>
  </rcc>
  <rcc rId="188" sId="2">
    <oc r="V237">
      <f>G237/T237</f>
    </oc>
    <nc r="V237">
      <f>G237/T237</f>
    </nc>
  </rcc>
  <rcc rId="189" sId="2">
    <nc r="V238">
      <f>G238/T238</f>
    </nc>
  </rcc>
  <rcc rId="190" sId="2">
    <nc r="V239">
      <f>G239/T239</f>
    </nc>
  </rcc>
  <rcc rId="191" sId="2">
    <nc r="V240">
      <f>G240/T240</f>
    </nc>
  </rcc>
  <rcc rId="192" sId="2">
    <oc r="V241">
      <f>G241/T241</f>
    </oc>
    <nc r="V241">
      <f>G241/T241</f>
    </nc>
  </rcc>
  <rcc rId="193" sId="2">
    <nc r="V242">
      <f>G242/T242</f>
    </nc>
  </rcc>
  <rcc rId="194" sId="2" odxf="1" s="1" dxf="1">
    <oc r="V243">
      <f>G243/T243</f>
    </oc>
    <nc r="V243">
      <f>G243/T243</f>
    </nc>
    <odxf>
      <font>
        <b val="0"/>
        <i val="0"/>
        <strike val="0"/>
        <condense val="0"/>
        <extend val="0"/>
        <outline val="0"/>
        <shadow val="0"/>
        <u val="none"/>
        <vertAlign val="baseline"/>
        <sz val="10"/>
        <color rgb="FF000000"/>
        <name val="Times New Roman"/>
        <scheme val="none"/>
      </font>
      <numFmt numFmtId="14" formatCode="0.00%"/>
      <fill>
        <patternFill patternType="solid">
          <fgColor indexed="64"/>
          <bgColor theme="4" tint="0.39997558519241921"/>
        </patternFill>
      </fill>
      <alignment horizontal="right" vertical="top"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1" hidden="0"/>
    </odxf>
    <ndxf>
      <font>
        <sz val="10"/>
        <color auto="1"/>
        <name val="Times New Roman"/>
        <scheme val="none"/>
      </font>
      <fill>
        <patternFill patternType="none">
          <bgColor indexed="65"/>
        </patternFill>
      </fill>
      <alignment horizontal="general" vertical="bottom" shrinkToFit="0" readingOrder="0"/>
      <protection locked="0"/>
    </ndxf>
  </rcc>
  <rcc rId="195" sId="2">
    <oc r="V244">
      <f>G244/T244</f>
    </oc>
    <nc r="V244">
      <f>G244/T244</f>
    </nc>
  </rcc>
  <rcc rId="196" sId="2">
    <oc r="V245">
      <f>G245/T245</f>
    </oc>
    <nc r="V245">
      <f>G245/T245</f>
    </nc>
  </rcc>
  <rcc rId="197" sId="2">
    <oc r="V246">
      <f>G246/T246</f>
    </oc>
    <nc r="V246">
      <f>G246/T246</f>
    </nc>
  </rcc>
  <rcc rId="198" sId="2">
    <oc r="V247">
      <f>G247/T247</f>
    </oc>
    <nc r="V247">
      <f>G247/T247</f>
    </nc>
  </rcc>
  <rcc rId="199" sId="2">
    <oc r="V248">
      <f>G248/T248</f>
    </oc>
    <nc r="V248">
      <f>G248/T248</f>
    </nc>
  </rcc>
  <rcc rId="200" sId="2">
    <nc r="V249">
      <f>G249/T249</f>
    </nc>
  </rcc>
  <rcc rId="201" sId="2">
    <oc r="V250">
      <f>G250/T250</f>
    </oc>
    <nc r="V250">
      <f>G250/T250</f>
    </nc>
  </rcc>
  <rcc rId="202" sId="2">
    <nc r="V251">
      <f>G251/T251</f>
    </nc>
  </rcc>
  <rcc rId="203" sId="2">
    <oc r="V252">
      <f>G252/T252</f>
    </oc>
    <nc r="V252">
      <f>G252/T252</f>
    </nc>
  </rcc>
  <rcc rId="204" sId="2">
    <oc r="V253">
      <f>G253/T253</f>
    </oc>
    <nc r="V253">
      <f>G253/T253</f>
    </nc>
  </rcc>
  <rcc rId="205" sId="2">
    <oc r="V254">
      <f>G254/T254</f>
    </oc>
    <nc r="V254">
      <f>G254/T254</f>
    </nc>
  </rcc>
  <rcc rId="206" sId="2">
    <oc r="V255">
      <f>G255/T255</f>
    </oc>
    <nc r="V255">
      <f>G255/T255</f>
    </nc>
  </rcc>
  <rcc rId="207" sId="2">
    <nc r="V256">
      <f>G256/T256</f>
    </nc>
  </rcc>
  <rcc rId="208" sId="2">
    <nc r="V257">
      <f>G257/T257</f>
    </nc>
  </rcc>
  <rcc rId="209" sId="2">
    <nc r="V258">
      <f>G258/T258</f>
    </nc>
  </rcc>
  <rcc rId="210" sId="2">
    <oc r="V259">
      <f>G259/T259</f>
    </oc>
    <nc r="V259">
      <f>G259/T259</f>
    </nc>
  </rcc>
  <rcc rId="211" sId="2">
    <oc r="V260">
      <f>G260/T260</f>
    </oc>
    <nc r="V260">
      <f>G260/T260</f>
    </nc>
  </rcc>
  <rcc rId="212" sId="2">
    <nc r="V261">
      <f>G261/T261</f>
    </nc>
  </rcc>
  <rcc rId="213" sId="2">
    <oc r="V262">
      <f>G262/T262</f>
    </oc>
    <nc r="V262">
      <f>G262/T262</f>
    </nc>
  </rcc>
  <rcc rId="214" sId="2">
    <oc r="V263">
      <f>G263/T263</f>
    </oc>
    <nc r="V263">
      <f>G263/T263</f>
    </nc>
  </rcc>
  <rcc rId="215" sId="2">
    <oc r="V264">
      <f>G264/T264</f>
    </oc>
    <nc r="V264">
      <f>G264/T264</f>
    </nc>
  </rcc>
  <rcc rId="216" sId="2">
    <oc r="V265">
      <f>G265/T265</f>
    </oc>
    <nc r="V265">
      <f>G265/T265</f>
    </nc>
  </rcc>
  <rcc rId="217" sId="2">
    <nc r="V266">
      <f>G266/T266</f>
    </nc>
  </rcc>
  <rcc rId="218" sId="2">
    <nc r="V267">
      <f>G267/T267</f>
    </nc>
  </rcc>
  <rcc rId="219" sId="2">
    <nc r="V268">
      <f>G268/T268</f>
    </nc>
  </rcc>
  <rcc rId="220" sId="2">
    <oc r="V269">
      <f>G269/T269</f>
    </oc>
    <nc r="V269">
      <f>G269/T269</f>
    </nc>
  </rcc>
  <rcc rId="221" sId="2" odxf="1" dxf="1">
    <oc r="V270">
      <f>G270/T270</f>
    </oc>
    <nc r="V270">
      <f>G270/T270</f>
    </nc>
    <odxf>
      <font>
        <b/>
        <sz val="10"/>
        <name val="Times New Roman"/>
        <scheme val="none"/>
      </font>
    </odxf>
    <ndxf>
      <font>
        <b val="0"/>
        <sz val="10"/>
        <name val="Times New Roman"/>
        <scheme val="none"/>
      </font>
    </ndxf>
  </rcc>
  <rcc rId="222" sId="2">
    <oc r="V271">
      <f>G271/T271</f>
    </oc>
    <nc r="V271">
      <f>G271/T271</f>
    </nc>
  </rcc>
  <rcc rId="223" sId="2">
    <oc r="V272">
      <f>G272/T272</f>
    </oc>
    <nc r="V272">
      <f>G272/T272</f>
    </nc>
  </rcc>
  <rcc rId="224" sId="2">
    <oc r="V273">
      <f>G273/T273</f>
    </oc>
    <nc r="V273">
      <f>G273/T273</f>
    </nc>
  </rcc>
  <rcc rId="225" sId="2">
    <oc r="V274">
      <f>G274/T274</f>
    </oc>
    <nc r="V274">
      <f>G274/T274</f>
    </nc>
  </rcc>
  <rcc rId="226" sId="2">
    <nc r="V275">
      <f>G275/T275</f>
    </nc>
  </rcc>
  <rcc rId="227" sId="2">
    <oc r="V276">
      <f>G276/T276</f>
    </oc>
    <nc r="V276">
      <f>G276/T276</f>
    </nc>
  </rcc>
  <rcc rId="228" sId="2">
    <nc r="V277">
      <f>G277/T277</f>
    </nc>
  </rcc>
  <rcc rId="229" sId="2">
    <oc r="V278">
      <f>G278/T278</f>
    </oc>
    <nc r="V278">
      <f>G278/T278</f>
    </nc>
  </rcc>
  <rcc rId="230" sId="2">
    <oc r="V279">
      <f>G279/T279</f>
    </oc>
    <nc r="V279">
      <f>G279/T279</f>
    </nc>
  </rcc>
  <rcc rId="231" sId="2">
    <oc r="V280">
      <f>G280/T280</f>
    </oc>
    <nc r="V280">
      <f>G280/T280</f>
    </nc>
  </rcc>
  <rcc rId="232" sId="2">
    <oc r="V281">
      <f>G281/T281</f>
    </oc>
    <nc r="V281">
      <f>G281/T281</f>
    </nc>
  </rcc>
  <rcc rId="233" sId="2">
    <nc r="V282">
      <f>G282/T282</f>
    </nc>
  </rcc>
  <rcc rId="234" sId="2">
    <nc r="V283">
      <f>G283/T283</f>
    </nc>
  </rcc>
  <rcc rId="235" sId="2">
    <nc r="V284">
      <f>G284/T284</f>
    </nc>
  </rcc>
  <rcc rId="236" sId="2">
    <oc r="V285">
      <f>G285/T285</f>
    </oc>
    <nc r="V285">
      <f>G285/T285</f>
    </nc>
  </rcc>
  <rcc rId="237" sId="2">
    <nc r="V286">
      <f>G286/T286</f>
    </nc>
  </rcc>
  <rcc rId="238" sId="2">
    <nc r="V287">
      <f>G287/T287</f>
    </nc>
  </rcc>
  <rcc rId="239" sId="2">
    <oc r="V288">
      <f>G288/T288</f>
    </oc>
    <nc r="V288">
      <f>G288/T288</f>
    </nc>
  </rcc>
  <rcc rId="240" sId="2">
    <oc r="V289">
      <f>G289/T289</f>
    </oc>
    <nc r="V289">
      <f>G289/T289</f>
    </nc>
  </rcc>
  <rcc rId="241" sId="2">
    <oc r="V290">
      <f>G290/T290</f>
    </oc>
    <nc r="V290">
      <f>G290/T290</f>
    </nc>
  </rcc>
  <rcc rId="242" sId="2">
    <nc r="V291">
      <f>G291/T291</f>
    </nc>
  </rcc>
  <rcc rId="243" sId="2">
    <nc r="V292">
      <f>G292/T292</f>
    </nc>
  </rcc>
  <rcc rId="244" sId="2">
    <nc r="V293">
      <f>G293/T293</f>
    </nc>
  </rcc>
  <rcc rId="245" sId="2">
    <oc r="V294">
      <f>G294/T294</f>
    </oc>
    <nc r="V294">
      <f>G294/T294</f>
    </nc>
  </rcc>
  <rcc rId="246" sId="2">
    <oc r="V295">
      <f>G295/T295</f>
    </oc>
    <nc r="V295">
      <f>G295/T295</f>
    </nc>
  </rcc>
  <rcc rId="247" sId="2" odxf="1" dxf="1">
    <oc r="V296">
      <f>G296/T296</f>
    </oc>
    <nc r="V296">
      <f>G296/T296</f>
    </nc>
    <odxf>
      <font>
        <b/>
        <sz val="10"/>
        <name val="Times New Roman"/>
        <scheme val="none"/>
      </font>
    </odxf>
    <ndxf>
      <font>
        <b val="0"/>
        <sz val="10"/>
        <name val="Times New Roman"/>
        <scheme val="none"/>
      </font>
    </ndxf>
  </rcc>
  <rcc rId="248" sId="2">
    <nc r="V297">
      <f>G297/T297</f>
    </nc>
  </rcc>
  <rcc rId="249" sId="2">
    <oc r="V298">
      <f>G298/T298</f>
    </oc>
    <nc r="V298">
      <f>G298/T298</f>
    </nc>
  </rcc>
  <rcc rId="250" sId="2">
    <nc r="V299">
      <f>G299/T299</f>
    </nc>
  </rcc>
  <rcc rId="251" sId="2">
    <oc r="V300">
      <f>G300/T300</f>
    </oc>
    <nc r="V300">
      <f>G300/T300</f>
    </nc>
  </rcc>
  <rcc rId="252" sId="2">
    <nc r="V301">
      <f>G301/T301</f>
    </nc>
  </rcc>
  <rcc rId="253" sId="2">
    <oc r="V302">
      <f>G302/T302</f>
    </oc>
    <nc r="V302">
      <f>G302/T302</f>
    </nc>
  </rcc>
  <rcc rId="254" sId="2">
    <oc r="V303">
      <f>G303/T303</f>
    </oc>
    <nc r="V303">
      <f>G303/T303</f>
    </nc>
  </rcc>
  <rcc rId="255" sId="2">
    <oc r="V304">
      <f>G304/T304</f>
    </oc>
    <nc r="V304">
      <f>G304/T304</f>
    </nc>
  </rcc>
  <rcc rId="256" sId="2">
    <oc r="V305">
      <f>G305/T305</f>
    </oc>
    <nc r="V305">
      <f>G305/T305</f>
    </nc>
  </rcc>
  <rcc rId="257" sId="2">
    <oc r="V306">
      <f>G306/T306</f>
    </oc>
    <nc r="V306">
      <f>G306/T306</f>
    </nc>
  </rcc>
  <rcc rId="258" sId="2">
    <oc r="V307">
      <f>G307/T307</f>
    </oc>
    <nc r="V307">
      <f>G307/T307</f>
    </nc>
  </rcc>
  <rcc rId="259" sId="2">
    <nc r="V308">
      <f>G308/T308</f>
    </nc>
  </rcc>
  <rcc rId="260" sId="2">
    <oc r="V309">
      <f>G309/T309</f>
    </oc>
    <nc r="V309">
      <f>G309/T309</f>
    </nc>
  </rcc>
  <rcc rId="261" sId="2">
    <oc r="V310">
      <f>G310/T310</f>
    </oc>
    <nc r="V310">
      <f>G310/T310</f>
    </nc>
  </rcc>
  <rcc rId="262" sId="2">
    <oc r="V311">
      <f>G311/T311</f>
    </oc>
    <nc r="V311">
      <f>G311/T311</f>
    </nc>
  </rcc>
  <rcc rId="263" sId="2">
    <nc r="V312">
      <f>G312/T312</f>
    </nc>
  </rcc>
  <rcc rId="264" sId="2">
    <nc r="V313">
      <f>G313/T313</f>
    </nc>
  </rcc>
  <rcc rId="265" sId="2">
    <oc r="V314">
      <f>G314/T314</f>
    </oc>
    <nc r="V314">
      <f>G314/T314</f>
    </nc>
  </rcc>
  <rcc rId="266" sId="2">
    <oc r="V315">
      <f>G315/T315</f>
    </oc>
    <nc r="V315">
      <f>G315/T315</f>
    </nc>
  </rcc>
  <rcc rId="267" sId="2">
    <oc r="V316">
      <f>G316/T316</f>
    </oc>
    <nc r="V316">
      <f>G316/T316</f>
    </nc>
  </rcc>
  <rcc rId="268" sId="2">
    <oc r="V317">
      <f>G317/T317</f>
    </oc>
    <nc r="V317">
      <f>G317/T317</f>
    </nc>
  </rcc>
  <rcc rId="269" sId="2">
    <oc r="V318">
      <f>G318/T318</f>
    </oc>
    <nc r="V318">
      <f>G318/T318</f>
    </nc>
  </rcc>
  <rcc rId="270" sId="2">
    <nc r="V319">
      <f>G319/T319</f>
    </nc>
  </rcc>
  <rcc rId="271" sId="2">
    <oc r="V320">
      <f>G320/T320</f>
    </oc>
    <nc r="V320">
      <f>G320/T320</f>
    </nc>
  </rcc>
  <rcc rId="272" sId="2">
    <oc r="V321">
      <f>G321/T321</f>
    </oc>
    <nc r="V321">
      <f>G321/T321</f>
    </nc>
  </rcc>
  <rcc rId="273" sId="2">
    <nc r="V322">
      <f>G322/T322</f>
    </nc>
  </rcc>
  <rcc rId="274" sId="2">
    <nc r="V323">
      <f>G323/T323</f>
    </nc>
  </rcc>
  <rcc rId="275" sId="2">
    <oc r="V324">
      <f>G324/T324</f>
    </oc>
    <nc r="V324">
      <f>G324/T324</f>
    </nc>
  </rcc>
  <rcc rId="276" sId="2">
    <oc r="V325">
      <f>G325/T325</f>
    </oc>
    <nc r="V325">
      <f>G325/T325</f>
    </nc>
  </rcc>
  <rcc rId="277" sId="2">
    <oc r="V326">
      <f>G326/T326</f>
    </oc>
    <nc r="V326">
      <f>G326/T326</f>
    </nc>
  </rcc>
  <rcc rId="278" sId="2">
    <oc r="V327">
      <f>G327/T327</f>
    </oc>
    <nc r="V327">
      <f>G327/T327</f>
    </nc>
  </rcc>
  <rcc rId="279" sId="2">
    <oc r="V328">
      <f>G328/T328</f>
    </oc>
    <nc r="V328">
      <f>G328/T328</f>
    </nc>
  </rcc>
  <rcc rId="280" sId="2">
    <oc r="V329">
      <f>G329/T329</f>
    </oc>
    <nc r="V329">
      <f>G329/T329</f>
    </nc>
  </rcc>
  <rcc rId="281" sId="2">
    <oc r="V330">
      <f>G330/T330</f>
    </oc>
    <nc r="V330">
      <f>G330/T330</f>
    </nc>
  </rcc>
  <rcc rId="282" sId="2">
    <oc r="V331">
      <f>G331/T331</f>
    </oc>
    <nc r="V331">
      <f>G331/T331</f>
    </nc>
  </rcc>
  <rcc rId="283" sId="2">
    <oc r="V332">
      <f>G332/T332</f>
    </oc>
    <nc r="V332">
      <f>G332/T332</f>
    </nc>
  </rcc>
  <rcc rId="284" sId="2">
    <oc r="V333">
      <f>G333/T333</f>
    </oc>
    <nc r="V333">
      <f>G333/T333</f>
    </nc>
  </rcc>
  <rcc rId="285" sId="2" odxf="1" s="1" dxf="1">
    <oc r="V334">
      <f>G334/T334</f>
    </oc>
    <nc r="V334">
      <f>G334/T334</f>
    </nc>
    <odxf>
      <font>
        <b val="0"/>
        <i val="0"/>
        <strike val="0"/>
        <condense val="0"/>
        <extend val="0"/>
        <outline val="0"/>
        <shadow val="0"/>
        <u val="none"/>
        <vertAlign val="baseline"/>
        <sz val="10"/>
        <color rgb="FF000000"/>
        <name val="Times New Roman"/>
        <scheme val="none"/>
      </font>
      <numFmt numFmtId="14" formatCode="0.00%"/>
      <fill>
        <patternFill patternType="none">
          <fgColor indexed="64"/>
          <bgColor indexed="65"/>
        </patternFill>
      </fill>
      <alignment horizontal="right" vertical="top"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1" hidden="0"/>
    </odxf>
    <ndxf>
      <font>
        <sz val="10"/>
        <color auto="1"/>
        <name val="Times New Roman"/>
        <scheme val="none"/>
      </font>
      <alignment horizontal="general" vertical="bottom" shrinkToFit="0" readingOrder="0"/>
      <protection locked="0"/>
    </ndxf>
  </rcc>
  <rcc rId="286" sId="2">
    <nc r="V335">
      <f>G335/T335</f>
    </nc>
  </rcc>
  <rcc rId="287" sId="2">
    <oc r="V336">
      <f>G336/T336</f>
    </oc>
    <nc r="V336">
      <f>G336/T336</f>
    </nc>
  </rcc>
  <rcc rId="288" sId="2">
    <oc r="V337">
      <f>G337/T337</f>
    </oc>
    <nc r="V337">
      <f>G337/T337</f>
    </nc>
  </rcc>
  <rcc rId="289" sId="2">
    <oc r="V338">
      <f>G338/T338</f>
    </oc>
    <nc r="V338">
      <f>G338/T338</f>
    </nc>
  </rcc>
  <rcc rId="290" sId="2">
    <oc r="V339">
      <f>G339/T339</f>
    </oc>
    <nc r="V339">
      <f>G339/T339</f>
    </nc>
  </rcc>
  <rcc rId="291" sId="2">
    <nc r="V340">
      <f>G340/T340</f>
    </nc>
  </rcc>
  <rcc rId="292" sId="2">
    <nc r="V341">
      <f>G341/T341</f>
    </nc>
  </rcc>
  <rcc rId="293" sId="2">
    <nc r="V342">
      <f>G342/T342</f>
    </nc>
  </rcc>
  <rcc rId="294" sId="2">
    <oc r="V343">
      <f>G343/T343</f>
    </oc>
    <nc r="V343">
      <f>G343/T343</f>
    </nc>
  </rcc>
  <rcc rId="295" sId="2">
    <oc r="V344">
      <f>G344/T344</f>
    </oc>
    <nc r="V344">
      <f>G344/T344</f>
    </nc>
  </rcc>
  <rcc rId="296" sId="2">
    <oc r="V345">
      <f>G345/T345</f>
    </oc>
    <nc r="V345">
      <f>G345/T345</f>
    </nc>
  </rcc>
  <rcc rId="297" sId="2">
    <nc r="V346">
      <f>G346/T346</f>
    </nc>
  </rcc>
  <rcc rId="298" sId="2">
    <nc r="V347">
      <f>G347/T347</f>
    </nc>
  </rcc>
  <rcc rId="299" sId="2">
    <oc r="V348">
      <f>G348/T348</f>
    </oc>
    <nc r="V348">
      <f>G348/T348</f>
    </nc>
  </rcc>
  <rcc rId="300" sId="2">
    <oc r="V349">
      <f>G349/T349</f>
    </oc>
    <nc r="V349">
      <f>G349/T349</f>
    </nc>
  </rcc>
  <rcc rId="301" sId="2">
    <oc r="V350">
      <f>G350/T350</f>
    </oc>
    <nc r="V350">
      <f>G350/T350</f>
    </nc>
  </rcc>
  <rcc rId="302" sId="2">
    <nc r="V351">
      <f>G351/T351</f>
    </nc>
  </rcc>
  <rcc rId="303" sId="2">
    <nc r="V352">
      <f>G352/T352</f>
    </nc>
  </rcc>
  <rcc rId="304" sId="2">
    <oc r="V353">
      <f>G353/T353</f>
    </oc>
    <nc r="V353">
      <f>G353/T353</f>
    </nc>
  </rcc>
  <rcc rId="305" sId="2">
    <nc r="V354">
      <f>G354/T354</f>
    </nc>
  </rcc>
  <rcc rId="306" sId="2">
    <oc r="V355">
      <f>G355/T355</f>
    </oc>
    <nc r="V355">
      <f>G355/T355</f>
    </nc>
  </rcc>
  <rcc rId="307" sId="2">
    <oc r="V356">
      <f>G356/T356</f>
    </oc>
    <nc r="V356">
      <f>G356/T356</f>
    </nc>
  </rcc>
  <rcc rId="308" sId="2">
    <nc r="V357">
      <f>G357/T357</f>
    </nc>
  </rcc>
  <rcc rId="309" sId="2">
    <nc r="V358">
      <f>G358/T358</f>
    </nc>
  </rcc>
  <rcc rId="310" sId="2">
    <nc r="V359">
      <f>G359/T359</f>
    </nc>
  </rcc>
  <rcc rId="311" sId="2">
    <oc r="V360">
      <f>G360/T360</f>
    </oc>
    <nc r="V360">
      <f>G360/T360</f>
    </nc>
  </rcc>
  <rcc rId="312" sId="2">
    <oc r="V361">
      <f>G361/T361</f>
    </oc>
    <nc r="V361">
      <f>G361/T361</f>
    </nc>
  </rcc>
  <rcc rId="313" sId="2">
    <oc r="V362">
      <f>G362/T362</f>
    </oc>
    <nc r="V362">
      <f>G362/T362</f>
    </nc>
  </rcc>
  <rcc rId="314" sId="2">
    <nc r="V363">
      <f>G363/T363</f>
    </nc>
  </rcc>
  <rcc rId="315" sId="2">
    <nc r="V364">
      <f>G364/T364</f>
    </nc>
  </rcc>
  <rcc rId="316" sId="2">
    <oc r="V365">
      <f>G365/T365</f>
    </oc>
    <nc r="V365">
      <f>G365/T365</f>
    </nc>
  </rcc>
  <rcc rId="317" sId="2">
    <nc r="V366">
      <f>G366/T366</f>
    </nc>
  </rcc>
  <rcc rId="318" sId="2">
    <nc r="V367">
      <f>G367/T367</f>
    </nc>
  </rcc>
  <rcc rId="319" sId="2">
    <nc r="V368">
      <f>G368/T368</f>
    </nc>
  </rcc>
  <rcc rId="320" sId="2">
    <nc r="V369">
      <f>G369/T369</f>
    </nc>
  </rcc>
  <rcc rId="321" sId="2">
    <nc r="V370">
      <f>G370/T370</f>
    </nc>
  </rcc>
  <rcc rId="322" sId="2">
    <oc r="V371">
      <f>G371/T371</f>
    </oc>
    <nc r="V371">
      <f>G371/T371</f>
    </nc>
  </rcc>
  <rcc rId="323" sId="2">
    <nc r="V372">
      <f>G372/T372</f>
    </nc>
  </rcc>
  <rcc rId="324" sId="2">
    <nc r="V373">
      <f>G373/T373</f>
    </nc>
  </rcc>
  <rcc rId="325" sId="2">
    <oc r="V374">
      <f>G374/T374</f>
    </oc>
    <nc r="V374">
      <f>G374/T374</f>
    </nc>
  </rcc>
  <rcc rId="326" sId="2">
    <oc r="V375">
      <f>G375/T375</f>
    </oc>
    <nc r="V375">
      <f>G375/T375</f>
    </nc>
  </rcc>
  <rcc rId="327" sId="2">
    <oc r="V376">
      <f>G376/T376</f>
    </oc>
    <nc r="V376">
      <f>G376/T376</f>
    </nc>
  </rcc>
  <rcc rId="328" sId="2">
    <oc r="V377">
      <f>G377/T377</f>
    </oc>
    <nc r="V377">
      <f>G377/T377</f>
    </nc>
  </rcc>
  <rcc rId="329" sId="2">
    <nc r="V378">
      <f>G378/T378</f>
    </nc>
  </rcc>
  <rcc rId="330" sId="2">
    <nc r="V379">
      <f>G379/T379</f>
    </nc>
  </rcc>
  <rcc rId="331" sId="2">
    <nc r="V380">
      <f>G380/T380</f>
    </nc>
  </rcc>
  <rcc rId="332" sId="2">
    <nc r="V381">
      <f>G381/T381</f>
    </nc>
  </rcc>
  <rcc rId="333" sId="2">
    <oc r="V382">
      <f>G382/T382</f>
    </oc>
    <nc r="V382">
      <f>G382/T382</f>
    </nc>
  </rcc>
  <rcc rId="334" sId="2">
    <oc r="V383">
      <f>G383/T383</f>
    </oc>
    <nc r="V383">
      <f>G383/T383</f>
    </nc>
  </rcc>
  <rcc rId="335" sId="2">
    <oc r="V384">
      <f>G384/T384</f>
    </oc>
    <nc r="V384">
      <f>G384/T384</f>
    </nc>
  </rcc>
  <rcc rId="336" sId="2">
    <nc r="V385">
      <f>G385/T385</f>
    </nc>
  </rcc>
  <rcc rId="337" sId="2">
    <oc r="V386">
      <f>G386/T386</f>
    </oc>
    <nc r="V386">
      <f>G386/T386</f>
    </nc>
  </rcc>
  <rcc rId="338" sId="2">
    <oc r="V387">
      <f>G387/T387</f>
    </oc>
    <nc r="V387">
      <f>G387/T387</f>
    </nc>
  </rcc>
  <rcc rId="339" sId="2">
    <nc r="V388">
      <f>G388/T388</f>
    </nc>
  </rcc>
  <rcc rId="340" sId="2">
    <nc r="V389">
      <f>G389/T389</f>
    </nc>
  </rcc>
  <rcc rId="341" sId="2">
    <nc r="V390">
      <f>G390/T390</f>
    </nc>
  </rcc>
  <rcc rId="342" sId="2">
    <nc r="V391">
      <f>G391/T391</f>
    </nc>
  </rcc>
  <rcc rId="343" sId="2">
    <oc r="V392">
      <f>G392/T392</f>
    </oc>
    <nc r="V392">
      <f>G392/T392</f>
    </nc>
  </rcc>
  <rcc rId="344" sId="2">
    <nc r="V393">
      <f>G393/T393</f>
    </nc>
  </rcc>
  <rcc rId="345" sId="2">
    <nc r="V394">
      <f>G394/T394</f>
    </nc>
  </rcc>
  <rcc rId="346" sId="2">
    <nc r="V395">
      <f>G395/T395</f>
    </nc>
  </rcc>
  <rcc rId="347" sId="2">
    <nc r="V396">
      <f>G396/T396</f>
    </nc>
  </rcc>
  <rcc rId="348" sId="2">
    <nc r="V397">
      <f>G397/T397</f>
    </nc>
  </rcc>
  <rcc rId="349" sId="2">
    <oc r="V398">
      <f>G398/T398</f>
    </oc>
    <nc r="V398">
      <f>G398/T398</f>
    </nc>
  </rcc>
  <rcc rId="350" sId="2">
    <oc r="V399">
      <f>G399/T399</f>
    </oc>
    <nc r="V399">
      <f>G399/T399</f>
    </nc>
  </rcc>
  <rcc rId="351" sId="2">
    <oc r="V400">
      <f>G400/T400</f>
    </oc>
    <nc r="V400">
      <f>G400/T400</f>
    </nc>
  </rcc>
  <rcc rId="352" sId="2">
    <oc r="V401">
      <f>G401/T401</f>
    </oc>
    <nc r="V401">
      <f>G401/T401</f>
    </nc>
  </rcc>
  <rcc rId="353" sId="2">
    <oc r="V402">
      <f>G402/T402</f>
    </oc>
    <nc r="V402">
      <f>G402/T402</f>
    </nc>
  </rcc>
  <rcc rId="354" sId="2">
    <nc r="V403">
      <f>G403/T403</f>
    </nc>
  </rcc>
  <rcc rId="355" sId="2">
    <nc r="V404">
      <f>G404/T404</f>
    </nc>
  </rcc>
  <rcc rId="356" sId="2">
    <oc r="V405">
      <f>G405/T405</f>
    </oc>
    <nc r="V405">
      <f>G405/T405</f>
    </nc>
  </rcc>
  <rcc rId="357" sId="2">
    <nc r="V406">
      <f>G406/T406</f>
    </nc>
  </rcc>
  <rcc rId="358" sId="2">
    <nc r="V407">
      <f>G407/T407</f>
    </nc>
  </rcc>
  <rfmt sheetId="2" s="1" sqref="V408" start="0" length="0">
    <dxf>
      <font>
        <sz val="10"/>
        <color auto="1"/>
        <name val="Times New Roman"/>
        <scheme val="none"/>
      </font>
      <border outline="0">
        <left style="thin">
          <color indexed="64"/>
        </left>
        <right style="thin">
          <color indexed="64"/>
        </right>
        <top style="thin">
          <color indexed="64"/>
        </top>
        <bottom style="thin">
          <color indexed="64"/>
        </bottom>
      </border>
      <protection locked="0"/>
    </dxf>
  </rfmt>
  <rfmt sheetId="2" s="1" sqref="V409" start="0" length="0">
    <dxf>
      <font>
        <b val="0"/>
        <sz val="10"/>
        <color auto="1"/>
        <name val="Times New Roman"/>
        <scheme val="none"/>
      </font>
      <fill>
        <patternFill patternType="none">
          <bgColor indexed="65"/>
        </patternFill>
      </fill>
      <alignment horizontal="general" shrinkToFit="0" readingOrder="0"/>
      <border outline="0">
        <left style="thin">
          <color indexed="64"/>
        </left>
        <right style="thin">
          <color indexed="64"/>
        </right>
        <top style="thin">
          <color indexed="64"/>
        </top>
        <bottom style="thin">
          <color indexed="64"/>
        </bottom>
      </border>
      <protection locked="0"/>
    </dxf>
  </rfmt>
  <rcc rId="359" sId="2">
    <oc r="V408">
      <f>G408/T408</f>
    </oc>
    <nc r="V408"/>
  </rcc>
  <rcc rId="360" sId="2" odxf="1" s="1" dxf="1">
    <nc r="V409">
      <f>G409/T409</f>
    </nc>
    <ndxf>
      <font>
        <b/>
        <sz val="11"/>
        <color rgb="FF000000"/>
        <name val="Arial"/>
        <scheme val="none"/>
      </font>
      <numFmt numFmtId="4" formatCode="#,##0.00"/>
      <fill>
        <patternFill patternType="solid">
          <bgColor rgb="FFFFD5AB"/>
        </patternFill>
      </fill>
      <alignment horizontal="right" shrinkToFit="1" readingOrder="0"/>
      <border outline="0">
        <left/>
        <right style="thin">
          <color rgb="FFFAC090"/>
        </right>
        <top style="medium">
          <color rgb="FFFAC090"/>
        </top>
        <bottom style="medium">
          <color rgb="FFFAC090"/>
        </bottom>
      </border>
      <protection locked="1"/>
    </ndxf>
  </rcc>
  <rfmt sheetId="2" sqref="V409">
    <dxf>
      <numFmt numFmtId="14" formatCode="0.00%"/>
    </dxf>
  </rfmt>
  <rcv guid="{077C20E4-2273-4581-8C21-26CBD3A858DA}" action="delete"/>
  <rdn rId="0" localSheetId="2" customView="1" name="Z_077C20E4_2273_4581_8C21_26CBD3A858DA_.wvu.PrintTitles" hidden="1" oldHidden="1">
    <formula>ЗЕЛЕНАЯ!$6:$6</formula>
    <oldFormula>ЗЕЛЕНАЯ!$6:$6</oldFormula>
  </rdn>
  <rdn rId="0" localSheetId="2" customView="1" name="Z_077C20E4_2273_4581_8C21_26CBD3A858DA_.wvu.Rows" hidden="1" oldHidden="1">
    <formula>ЗЕЛЕНАЯ!$9:$51,ЗЕЛЕНАЯ!$111:$111,ЗЕЛЕНАЯ!$134:$407</formula>
    <oldFormula>ЗЕЛЕНАЯ!$9:$51,ЗЕЛЕНАЯ!$111:$111,ЗЕЛЕНАЯ!$134:$407</oldFormula>
  </rdn>
  <rdn rId="0" localSheetId="2" customView="1" name="Z_077C20E4_2273_4581_8C21_26CBD3A858DA_.wvu.FilterData" hidden="1" oldHidden="1">
    <formula>ЗЕЛЕНАЯ!$A$6:$AB$6</formula>
    <oldFormula>ЗЕЛЕНАЯ!$A$6:$AB$6</oldFormula>
  </rdn>
  <rdn rId="0" localSheetId="3" customView="1" name="Z_077C20E4_2273_4581_8C21_26CBD3A858DA_.wvu.PrintTitles" hidden="1" oldHidden="1">
    <formula>'ИСП 2022 ПО АДМ'!$5:$5</formula>
    <oldFormula>'ИСП 2022 ПО АДМ'!$5:$5</oldFormula>
  </rdn>
  <rdn rId="0" localSheetId="3" customView="1" name="Z_077C20E4_2273_4581_8C21_26CBD3A858DA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077C20E4_2273_4581_8C21_26CBD3A858DA_.wvu.FilterData" hidden="1" oldHidden="1">
    <formula>'ИСП 2022 ПО АДМ'!$A$5:$K$629</formula>
    <oldFormula>'ИСП 2022 ПО АДМ'!$A$5:$K$629</oldFormula>
  </rdn>
  <rcv guid="{077C20E4-2273-4581-8C21-26CBD3A858DA}"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73:F85">
    <dxf>
      <fill>
        <patternFill patternType="none">
          <bgColor auto="1"/>
        </patternFill>
      </fill>
    </dxf>
  </rfmt>
  <rfmt sheetId="2" sqref="B73">
    <dxf>
      <fill>
        <patternFill patternType="none">
          <bgColor auto="1"/>
        </patternFill>
      </fill>
    </dxf>
  </rfmt>
  <rfmt sheetId="2" sqref="B110:H113">
    <dxf>
      <fill>
        <patternFill patternType="none">
          <bgColor auto="1"/>
        </patternFill>
      </fill>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67" sId="1" ref="G1:G1048576" action="deleteCol">
    <rfmt sheetId="1" xfDxf="1" sqref="G1:G1048576" start="0" length="0">
      <dxf>
        <font>
          <name val="Times New Roman"/>
          <scheme val="none"/>
        </font>
      </dxf>
    </rfmt>
    <rfmt sheetId="1" sqref="G2" start="0" length="0">
      <dxf>
        <font>
          <b/>
          <sz val="14"/>
          <name val="Times New Roman"/>
          <scheme val="none"/>
        </font>
        <alignment horizontal="center" vertical="top" readingOrder="0"/>
      </dxf>
    </rfmt>
    <rcc rId="0" sId="1" dxf="1">
      <nc r="G4" t="inlineStr">
        <is>
          <t xml:space="preserve">% отклонения первоначально утвержденных показателей доходов от их фактическими значениями </t>
        </is>
      </nc>
      <ndxf>
        <font>
          <color auto="1"/>
          <name val="Times New Roman"/>
          <scheme val="none"/>
        </font>
        <fill>
          <patternFill patternType="solid">
            <bgColor theme="0" tint="-4.9989318521683403E-2"/>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G5" start="0" length="0">
      <dxf>
        <numFmt numFmtId="14" formatCode="0.00%"/>
        <border outline="0">
          <left style="thin">
            <color indexed="64"/>
          </left>
          <right style="thin">
            <color indexed="64"/>
          </right>
          <top style="thin">
            <color indexed="64"/>
          </top>
          <bottom style="thin">
            <color indexed="64"/>
          </bottom>
        </border>
      </dxf>
    </rfmt>
    <rfmt sheetId="1" sqref="G6" start="0" length="0">
      <dxf>
        <numFmt numFmtId="14" formatCode="0.00%"/>
        <border outline="0">
          <left style="thin">
            <color indexed="64"/>
          </left>
          <right style="thin">
            <color indexed="64"/>
          </right>
          <top style="thin">
            <color indexed="64"/>
          </top>
          <bottom style="thin">
            <color indexed="64"/>
          </bottom>
        </border>
      </dxf>
    </rfmt>
    <rfmt sheetId="1" sqref="G7" start="0" length="0">
      <dxf>
        <numFmt numFmtId="14" formatCode="0.00%"/>
        <border outline="0">
          <left style="thin">
            <color indexed="64"/>
          </left>
          <right style="thin">
            <color indexed="64"/>
          </right>
          <top style="thin">
            <color indexed="64"/>
          </top>
          <bottom style="thin">
            <color indexed="64"/>
          </bottom>
        </border>
      </dxf>
    </rfmt>
    <rfmt sheetId="1" sqref="G8" start="0" length="0">
      <dxf>
        <numFmt numFmtId="14" formatCode="0.00%"/>
        <border outline="0">
          <left style="thin">
            <color indexed="64"/>
          </left>
          <right style="thin">
            <color indexed="64"/>
          </right>
          <top style="thin">
            <color indexed="64"/>
          </top>
          <bottom style="thin">
            <color indexed="64"/>
          </bottom>
        </border>
      </dxf>
    </rfmt>
    <rfmt sheetId="1" sqref="G9" start="0" length="0">
      <dxf>
        <numFmt numFmtId="14" formatCode="0.00%"/>
        <border outline="0">
          <left style="thin">
            <color indexed="64"/>
          </left>
          <right style="thin">
            <color indexed="64"/>
          </right>
          <top style="thin">
            <color indexed="64"/>
          </top>
          <bottom style="thin">
            <color indexed="64"/>
          </bottom>
        </border>
      </dxf>
    </rfmt>
    <rfmt sheetId="1" sqref="G10" start="0" length="0">
      <dxf>
        <numFmt numFmtId="14" formatCode="0.00%"/>
        <border outline="0">
          <left style="thin">
            <color indexed="64"/>
          </left>
          <right style="thin">
            <color indexed="64"/>
          </right>
          <top style="thin">
            <color indexed="64"/>
          </top>
          <bottom style="thin">
            <color indexed="64"/>
          </bottom>
        </border>
      </dxf>
    </rfmt>
    <rfmt sheetId="1" sqref="G11" start="0" length="0">
      <dxf>
        <numFmt numFmtId="14" formatCode="0.00%"/>
        <border outline="0">
          <left style="thin">
            <color indexed="64"/>
          </left>
          <right style="thin">
            <color indexed="64"/>
          </right>
          <top style="thin">
            <color indexed="64"/>
          </top>
          <bottom style="thin">
            <color indexed="64"/>
          </bottom>
        </border>
      </dxf>
    </rfmt>
    <rfmt sheetId="1" sqref="G12" start="0" length="0">
      <dxf>
        <numFmt numFmtId="14" formatCode="0.00%"/>
        <border outline="0">
          <left style="thin">
            <color indexed="64"/>
          </left>
          <right style="thin">
            <color indexed="64"/>
          </right>
          <top style="thin">
            <color indexed="64"/>
          </top>
          <bottom style="thin">
            <color indexed="64"/>
          </bottom>
        </border>
      </dxf>
    </rfmt>
    <rfmt sheetId="1" sqref="G13" start="0" length="0">
      <dxf>
        <numFmt numFmtId="14" formatCode="0.00%"/>
        <border outline="0">
          <left style="thin">
            <color indexed="64"/>
          </left>
          <right style="thin">
            <color indexed="64"/>
          </right>
          <top style="thin">
            <color indexed="64"/>
          </top>
          <bottom style="thin">
            <color indexed="64"/>
          </bottom>
        </border>
      </dxf>
    </rfmt>
    <rfmt sheetId="1" sqref="G14" start="0" length="0">
      <dxf>
        <numFmt numFmtId="14" formatCode="0.00%"/>
        <border outline="0">
          <left style="thin">
            <color indexed="64"/>
          </left>
          <right style="thin">
            <color indexed="64"/>
          </right>
          <top style="thin">
            <color indexed="64"/>
          </top>
          <bottom style="thin">
            <color indexed="64"/>
          </bottom>
        </border>
      </dxf>
    </rfmt>
    <rfmt sheetId="1" sqref="G15" start="0" length="0">
      <dxf>
        <numFmt numFmtId="14" formatCode="0.00%"/>
        <border outline="0">
          <left style="thin">
            <color indexed="64"/>
          </left>
          <right style="thin">
            <color indexed="64"/>
          </right>
          <top style="thin">
            <color indexed="64"/>
          </top>
          <bottom style="thin">
            <color indexed="64"/>
          </bottom>
        </border>
      </dxf>
    </rfmt>
    <rfmt sheetId="1" sqref="G16" start="0" length="0">
      <dxf>
        <numFmt numFmtId="14" formatCode="0.00%"/>
        <border outline="0">
          <left style="thin">
            <color indexed="64"/>
          </left>
          <right style="thin">
            <color indexed="64"/>
          </right>
          <top style="thin">
            <color indexed="64"/>
          </top>
          <bottom style="thin">
            <color indexed="64"/>
          </bottom>
        </border>
      </dxf>
    </rfmt>
    <rfmt sheetId="1" sqref="G17" start="0" length="0">
      <dxf>
        <numFmt numFmtId="14" formatCode="0.00%"/>
        <fill>
          <patternFill patternType="solid">
            <bgColor theme="0"/>
          </patternFill>
        </fill>
        <border outline="0">
          <left style="thin">
            <color indexed="64"/>
          </left>
          <right style="thin">
            <color indexed="64"/>
          </right>
          <top style="thin">
            <color indexed="64"/>
          </top>
          <bottom style="thin">
            <color indexed="64"/>
          </bottom>
        </border>
      </dxf>
    </rfmt>
    <rfmt sheetId="1" sqref="G18" start="0" length="0">
      <dxf>
        <numFmt numFmtId="14" formatCode="0.00%"/>
        <border outline="0">
          <left style="thin">
            <color indexed="64"/>
          </left>
          <right style="thin">
            <color indexed="64"/>
          </right>
          <top style="thin">
            <color indexed="64"/>
          </top>
          <bottom style="thin">
            <color indexed="64"/>
          </bottom>
        </border>
      </dxf>
    </rfmt>
    <rfmt sheetId="1" sqref="G19" start="0" length="0">
      <dxf>
        <numFmt numFmtId="14" formatCode="0.00%"/>
        <fill>
          <patternFill patternType="solid">
            <bgColor theme="0"/>
          </patternFill>
        </fill>
        <border outline="0">
          <left style="thin">
            <color indexed="64"/>
          </left>
          <right style="thin">
            <color indexed="64"/>
          </right>
          <top style="thin">
            <color indexed="64"/>
          </top>
          <bottom style="thin">
            <color indexed="64"/>
          </bottom>
        </border>
      </dxf>
    </rfmt>
    <rfmt sheetId="1" sqref="G20" start="0" length="0">
      <dxf>
        <numFmt numFmtId="14" formatCode="0.00%"/>
        <border outline="0">
          <left style="thin">
            <color indexed="64"/>
          </left>
          <right style="thin">
            <color indexed="64"/>
          </right>
          <top style="thin">
            <color indexed="64"/>
          </top>
          <bottom style="thin">
            <color indexed="64"/>
          </bottom>
        </border>
      </dxf>
    </rfmt>
    <rfmt sheetId="1" sqref="G21" start="0" length="0">
      <dxf>
        <numFmt numFmtId="14" formatCode="0.00%"/>
        <border outline="0">
          <left style="thin">
            <color indexed="64"/>
          </left>
          <right style="thin">
            <color indexed="64"/>
          </right>
          <top style="thin">
            <color indexed="64"/>
          </top>
          <bottom style="thin">
            <color indexed="64"/>
          </bottom>
        </border>
      </dxf>
    </rfmt>
    <rfmt sheetId="1" sqref="G22" start="0" length="0">
      <dxf>
        <numFmt numFmtId="14" formatCode="0.00%"/>
        <fill>
          <patternFill patternType="solid">
            <bgColor theme="0"/>
          </patternFill>
        </fill>
        <border outline="0">
          <left style="thin">
            <color indexed="64"/>
          </left>
          <right style="thin">
            <color indexed="64"/>
          </right>
          <top style="thin">
            <color indexed="64"/>
          </top>
          <bottom style="thin">
            <color indexed="64"/>
          </bottom>
        </border>
      </dxf>
    </rfmt>
    <rfmt sheetId="1" sqref="G23" start="0" length="0">
      <dxf>
        <numFmt numFmtId="14" formatCode="0.00%"/>
        <border outline="0">
          <left style="thin">
            <color indexed="64"/>
          </left>
          <right style="thin">
            <color indexed="64"/>
          </right>
          <top style="thin">
            <color indexed="64"/>
          </top>
          <bottom style="thin">
            <color indexed="64"/>
          </bottom>
        </border>
      </dxf>
    </rfmt>
    <rfmt sheetId="1" sqref="G24" start="0" length="0">
      <dxf>
        <numFmt numFmtId="14" formatCode="0.00%"/>
        <fill>
          <patternFill patternType="solid">
            <bgColor theme="0"/>
          </patternFill>
        </fill>
        <border outline="0">
          <left style="thin">
            <color indexed="64"/>
          </left>
          <right style="thin">
            <color indexed="64"/>
          </right>
          <top style="thin">
            <color indexed="64"/>
          </top>
          <bottom style="thin">
            <color indexed="64"/>
          </bottom>
        </border>
      </dxf>
    </rfmt>
    <rfmt sheetId="1" sqref="G25" start="0" length="0">
      <dxf>
        <numFmt numFmtId="14" formatCode="0.00%"/>
        <fill>
          <patternFill patternType="solid">
            <bgColor theme="0"/>
          </patternFill>
        </fill>
        <border outline="0">
          <left style="thin">
            <color indexed="64"/>
          </left>
          <right style="thin">
            <color indexed="64"/>
          </right>
          <top style="thin">
            <color indexed="64"/>
          </top>
          <bottom style="thin">
            <color indexed="64"/>
          </bottom>
        </border>
      </dxf>
    </rfmt>
    <rfmt sheetId="1" sqref="G26" start="0" length="0">
      <dxf>
        <numFmt numFmtId="14" formatCode="0.00%"/>
        <fill>
          <patternFill patternType="solid">
            <bgColor theme="0"/>
          </patternFill>
        </fill>
        <border outline="0">
          <left style="thin">
            <color indexed="64"/>
          </left>
          <right style="thin">
            <color indexed="64"/>
          </right>
          <top style="thin">
            <color indexed="64"/>
          </top>
          <bottom style="thin">
            <color indexed="64"/>
          </bottom>
        </border>
      </dxf>
    </rfmt>
    <rfmt sheetId="1" sqref="G27" start="0" length="0">
      <dxf>
        <numFmt numFmtId="14" formatCode="0.00%"/>
        <border outline="0">
          <left style="thin">
            <color indexed="64"/>
          </left>
          <right style="thin">
            <color indexed="64"/>
          </right>
          <top style="thin">
            <color indexed="64"/>
          </top>
          <bottom style="thin">
            <color indexed="64"/>
          </bottom>
        </border>
      </dxf>
    </rfmt>
    <rfmt sheetId="1" sqref="G28" start="0" length="0">
      <dxf>
        <numFmt numFmtId="14" formatCode="0.00%"/>
        <fill>
          <patternFill patternType="solid">
            <bgColor theme="0"/>
          </patternFill>
        </fill>
        <border outline="0">
          <left style="thin">
            <color indexed="64"/>
          </left>
          <right style="thin">
            <color indexed="64"/>
          </right>
          <top style="thin">
            <color indexed="64"/>
          </top>
          <bottom style="thin">
            <color indexed="64"/>
          </bottom>
        </border>
      </dxf>
    </rfmt>
    <rfmt sheetId="1" sqref="G29" start="0" length="0">
      <dxf>
        <numFmt numFmtId="14" formatCode="0.00%"/>
        <border outline="0">
          <left style="thin">
            <color indexed="64"/>
          </left>
          <right style="thin">
            <color indexed="64"/>
          </right>
          <top style="thin">
            <color indexed="64"/>
          </top>
          <bottom style="thin">
            <color indexed="64"/>
          </bottom>
        </border>
      </dxf>
    </rfmt>
    <rfmt sheetId="1" sqref="G30" start="0" length="0">
      <dxf>
        <numFmt numFmtId="14" formatCode="0.00%"/>
        <fill>
          <patternFill patternType="solid">
            <bgColor theme="0"/>
          </patternFill>
        </fill>
        <border outline="0">
          <left style="thin">
            <color indexed="64"/>
          </left>
          <right style="thin">
            <color indexed="64"/>
          </right>
          <top style="thin">
            <color indexed="64"/>
          </top>
          <bottom style="thin">
            <color indexed="64"/>
          </bottom>
        </border>
      </dxf>
    </rfmt>
    <rfmt sheetId="1" sqref="G31" start="0" length="0">
      <dxf>
        <numFmt numFmtId="14" formatCode="0.00%"/>
        <border outline="0">
          <left style="thin">
            <color indexed="64"/>
          </left>
          <right style="thin">
            <color indexed="64"/>
          </right>
          <top style="thin">
            <color indexed="64"/>
          </top>
          <bottom style="thin">
            <color indexed="64"/>
          </bottom>
        </border>
      </dxf>
    </rfmt>
    <rfmt sheetId="1" sqref="G32" start="0" length="0">
      <dxf>
        <numFmt numFmtId="14" formatCode="0.00%"/>
        <border outline="0">
          <left style="thin">
            <color indexed="64"/>
          </left>
          <right style="thin">
            <color indexed="64"/>
          </right>
          <top style="thin">
            <color indexed="64"/>
          </top>
          <bottom style="thin">
            <color indexed="64"/>
          </bottom>
        </border>
      </dxf>
    </rfmt>
    <rfmt sheetId="1" sqref="G33" start="0" length="0">
      <dxf>
        <numFmt numFmtId="14" formatCode="0.00%"/>
        <border outline="0">
          <left style="thin">
            <color indexed="64"/>
          </left>
          <right style="thin">
            <color indexed="64"/>
          </right>
          <top style="thin">
            <color indexed="64"/>
          </top>
          <bottom style="thin">
            <color indexed="64"/>
          </bottom>
        </border>
      </dxf>
    </rfmt>
    <rfmt sheetId="1" sqref="G34" start="0" length="0">
      <dxf>
        <numFmt numFmtId="14" formatCode="0.00%"/>
        <border outline="0">
          <left style="thin">
            <color indexed="64"/>
          </left>
          <right style="thin">
            <color indexed="64"/>
          </right>
          <top style="thin">
            <color indexed="64"/>
          </top>
          <bottom style="thin">
            <color indexed="64"/>
          </bottom>
        </border>
      </dxf>
    </rfmt>
    <rfmt sheetId="1" sqref="G35" start="0" length="0">
      <dxf>
        <numFmt numFmtId="14" formatCode="0.00%"/>
        <border outline="0">
          <left style="thin">
            <color indexed="64"/>
          </left>
          <right style="thin">
            <color indexed="64"/>
          </right>
          <top style="thin">
            <color indexed="64"/>
          </top>
          <bottom style="thin">
            <color indexed="64"/>
          </bottom>
        </border>
      </dxf>
    </rfmt>
    <rfmt sheetId="1" sqref="G36" start="0" length="0">
      <dxf>
        <border outline="0">
          <left style="thin">
            <color indexed="64"/>
          </left>
          <right style="thin">
            <color indexed="64"/>
          </right>
          <top style="thin">
            <color indexed="64"/>
          </top>
          <bottom style="thin">
            <color indexed="64"/>
          </bottom>
        </border>
      </dxf>
    </rfmt>
    <rfmt sheetId="1" sqref="G40" start="0" length="0">
      <dxf>
        <alignment horizontal="left" vertical="center" readingOrder="0"/>
      </dxf>
    </rfmt>
  </rrc>
  <rrc rId="368" sId="1" ref="I1:I1048576" action="deleteCol">
    <rfmt sheetId="1" xfDxf="1" sqref="I1:I1048576" start="0" length="0">
      <dxf>
        <font>
          <name val="Times New Roman"/>
          <scheme val="none"/>
        </font>
      </dxf>
    </rfmt>
    <rcc rId="0" sId="1" dxf="1">
      <nc r="I4" t="inlineStr">
        <is>
          <t>% отклонения уточненных плановых показателей доходов от их фактических значений</t>
        </is>
      </nc>
      <ndxf>
        <font>
          <color auto="1"/>
          <name val="Times New Roman"/>
          <scheme val="none"/>
        </font>
        <fill>
          <patternFill patternType="solid">
            <bgColor theme="0" tint="-4.9989318521683403E-2"/>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I5" start="0" length="0">
      <dxf>
        <border outline="0">
          <left style="thin">
            <color indexed="64"/>
          </left>
          <right style="thin">
            <color indexed="64"/>
          </right>
          <top style="thin">
            <color indexed="64"/>
          </top>
          <bottom style="thin">
            <color indexed="64"/>
          </bottom>
        </border>
      </dxf>
    </rfmt>
    <rfmt sheetId="1" sqref="I6" start="0" length="0">
      <dxf>
        <border outline="0">
          <left style="thin">
            <color indexed="64"/>
          </left>
          <right style="thin">
            <color indexed="64"/>
          </right>
          <top style="thin">
            <color indexed="64"/>
          </top>
          <bottom style="thin">
            <color indexed="64"/>
          </bottom>
        </border>
      </dxf>
    </rfmt>
    <rfmt sheetId="1" sqref="I7" start="0" length="0">
      <dxf>
        <border outline="0">
          <left style="thin">
            <color indexed="64"/>
          </left>
          <right style="thin">
            <color indexed="64"/>
          </right>
          <top style="thin">
            <color indexed="64"/>
          </top>
          <bottom style="thin">
            <color indexed="64"/>
          </bottom>
        </border>
      </dxf>
    </rfmt>
    <rfmt sheetId="1" sqref="I8" start="0" length="0">
      <dxf>
        <border outline="0">
          <left style="thin">
            <color indexed="64"/>
          </left>
          <right style="thin">
            <color indexed="64"/>
          </right>
          <top style="thin">
            <color indexed="64"/>
          </top>
          <bottom style="thin">
            <color indexed="64"/>
          </bottom>
        </border>
      </dxf>
    </rfmt>
    <rfmt sheetId="1" sqref="I9" start="0" length="0">
      <dxf>
        <border outline="0">
          <left style="thin">
            <color indexed="64"/>
          </left>
          <right style="thin">
            <color indexed="64"/>
          </right>
          <top style="thin">
            <color indexed="64"/>
          </top>
          <bottom style="thin">
            <color indexed="64"/>
          </bottom>
        </border>
      </dxf>
    </rfmt>
    <rfmt sheetId="1" sqref="I10" start="0" length="0">
      <dxf>
        <border outline="0">
          <left style="thin">
            <color indexed="64"/>
          </left>
          <right style="thin">
            <color indexed="64"/>
          </right>
          <top style="thin">
            <color indexed="64"/>
          </top>
          <bottom style="thin">
            <color indexed="64"/>
          </bottom>
        </border>
      </dxf>
    </rfmt>
    <rfmt sheetId="1" sqref="I11" start="0" length="0">
      <dxf>
        <border outline="0">
          <left style="thin">
            <color indexed="64"/>
          </left>
          <right style="thin">
            <color indexed="64"/>
          </right>
          <top style="thin">
            <color indexed="64"/>
          </top>
          <bottom style="thin">
            <color indexed="64"/>
          </bottom>
        </border>
      </dxf>
    </rfmt>
    <rfmt sheetId="1" sqref="I12" start="0" length="0">
      <dxf>
        <border outline="0">
          <left style="thin">
            <color indexed="64"/>
          </left>
          <right style="thin">
            <color indexed="64"/>
          </right>
          <top style="thin">
            <color indexed="64"/>
          </top>
          <bottom style="thin">
            <color indexed="64"/>
          </bottom>
        </border>
      </dxf>
    </rfmt>
    <rfmt sheetId="1" sqref="I13" start="0" length="0">
      <dxf>
        <border outline="0">
          <left style="thin">
            <color indexed="64"/>
          </left>
          <right style="thin">
            <color indexed="64"/>
          </right>
          <top style="thin">
            <color indexed="64"/>
          </top>
          <bottom style="thin">
            <color indexed="64"/>
          </bottom>
        </border>
      </dxf>
    </rfmt>
    <rfmt sheetId="1" sqref="I14" start="0" length="0">
      <dxf>
        <border outline="0">
          <left style="thin">
            <color indexed="64"/>
          </left>
          <right style="thin">
            <color indexed="64"/>
          </right>
          <top style="thin">
            <color indexed="64"/>
          </top>
          <bottom style="thin">
            <color indexed="64"/>
          </bottom>
        </border>
      </dxf>
    </rfmt>
    <rfmt sheetId="1" sqref="I15" start="0" length="0">
      <dxf>
        <border outline="0">
          <left style="thin">
            <color indexed="64"/>
          </left>
          <right style="thin">
            <color indexed="64"/>
          </right>
          <top style="thin">
            <color indexed="64"/>
          </top>
          <bottom style="thin">
            <color indexed="64"/>
          </bottom>
        </border>
      </dxf>
    </rfmt>
    <rfmt sheetId="1" sqref="I16" start="0" length="0">
      <dxf>
        <border outline="0">
          <left style="thin">
            <color indexed="64"/>
          </left>
          <right style="thin">
            <color indexed="64"/>
          </right>
          <top style="thin">
            <color indexed="64"/>
          </top>
          <bottom style="thin">
            <color indexed="64"/>
          </bottom>
        </border>
      </dxf>
    </rfmt>
    <rfmt sheetId="1" sqref="I17"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I18" start="0" length="0">
      <dxf>
        <border outline="0">
          <left style="thin">
            <color indexed="64"/>
          </left>
          <right style="thin">
            <color indexed="64"/>
          </right>
          <top style="thin">
            <color indexed="64"/>
          </top>
          <bottom style="thin">
            <color indexed="64"/>
          </bottom>
        </border>
      </dxf>
    </rfmt>
    <rfmt sheetId="1" sqref="I19"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I20" start="0" length="0">
      <dxf>
        <border outline="0">
          <left style="thin">
            <color indexed="64"/>
          </left>
          <right style="thin">
            <color indexed="64"/>
          </right>
          <top style="thin">
            <color indexed="64"/>
          </top>
          <bottom style="thin">
            <color indexed="64"/>
          </bottom>
        </border>
      </dxf>
    </rfmt>
    <rfmt sheetId="1" sqref="I21" start="0" length="0">
      <dxf>
        <border outline="0">
          <left style="thin">
            <color indexed="64"/>
          </left>
          <right style="thin">
            <color indexed="64"/>
          </right>
          <top style="thin">
            <color indexed="64"/>
          </top>
          <bottom style="thin">
            <color indexed="64"/>
          </bottom>
        </border>
      </dxf>
    </rfmt>
    <rfmt sheetId="1" sqref="I22" start="0" length="0">
      <dxf>
        <fill>
          <patternFill patternType="solid">
            <bgColor theme="0"/>
          </patternFill>
        </fill>
        <alignment vertical="top" readingOrder="0"/>
        <border outline="0">
          <left style="thin">
            <color indexed="64"/>
          </left>
          <right style="thin">
            <color indexed="64"/>
          </right>
          <top style="thin">
            <color indexed="64"/>
          </top>
          <bottom style="thin">
            <color indexed="64"/>
          </bottom>
        </border>
      </dxf>
    </rfmt>
    <rfmt sheetId="1" sqref="I23" start="0" length="0">
      <dxf>
        <border outline="0">
          <left style="thin">
            <color indexed="64"/>
          </left>
          <right style="thin">
            <color indexed="64"/>
          </right>
          <top style="thin">
            <color indexed="64"/>
          </top>
          <bottom style="thin">
            <color indexed="64"/>
          </bottom>
        </border>
      </dxf>
    </rfmt>
    <rfmt sheetId="1" sqref="I24"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I25"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I26"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I27" start="0" length="0">
      <dxf>
        <border outline="0">
          <left style="thin">
            <color indexed="64"/>
          </left>
          <right style="thin">
            <color indexed="64"/>
          </right>
          <top style="thin">
            <color indexed="64"/>
          </top>
          <bottom style="thin">
            <color indexed="64"/>
          </bottom>
        </border>
      </dxf>
    </rfmt>
    <rfmt sheetId="1" sqref="I28"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I29" start="0" length="0">
      <dxf>
        <border outline="0">
          <left style="thin">
            <color indexed="64"/>
          </left>
          <right style="thin">
            <color indexed="64"/>
          </right>
          <top style="thin">
            <color indexed="64"/>
          </top>
          <bottom style="thin">
            <color indexed="64"/>
          </bottom>
        </border>
      </dxf>
    </rfmt>
    <rfmt sheetId="1" sqref="I30"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I31" start="0" length="0">
      <dxf>
        <border outline="0">
          <left style="thin">
            <color indexed="64"/>
          </left>
          <right style="thin">
            <color indexed="64"/>
          </right>
          <top style="thin">
            <color indexed="64"/>
          </top>
          <bottom style="thin">
            <color indexed="64"/>
          </bottom>
        </border>
      </dxf>
    </rfmt>
    <rfmt sheetId="1" sqref="I32" start="0" length="0">
      <dxf>
        <border outline="0">
          <left style="thin">
            <color indexed="64"/>
          </left>
          <right style="thin">
            <color indexed="64"/>
          </right>
          <top style="thin">
            <color indexed="64"/>
          </top>
          <bottom style="thin">
            <color indexed="64"/>
          </bottom>
        </border>
      </dxf>
    </rfmt>
    <rfmt sheetId="1" sqref="I33" start="0" length="0">
      <dxf>
        <border outline="0">
          <left style="thin">
            <color indexed="64"/>
          </left>
          <right style="thin">
            <color indexed="64"/>
          </right>
          <top style="thin">
            <color indexed="64"/>
          </top>
          <bottom style="thin">
            <color indexed="64"/>
          </bottom>
        </border>
      </dxf>
    </rfmt>
    <rfmt sheetId="1" sqref="I34" start="0" length="0">
      <dxf>
        <border outline="0">
          <left style="thin">
            <color indexed="64"/>
          </left>
          <right style="thin">
            <color indexed="64"/>
          </right>
          <top style="thin">
            <color indexed="64"/>
          </top>
          <bottom style="thin">
            <color indexed="64"/>
          </bottom>
        </border>
      </dxf>
    </rfmt>
    <rfmt sheetId="1" sqref="I35" start="0" length="0">
      <dxf>
        <border outline="0">
          <left style="thin">
            <color indexed="64"/>
          </left>
          <right style="thin">
            <color indexed="64"/>
          </right>
          <top style="thin">
            <color indexed="64"/>
          </top>
          <bottom style="thin">
            <color indexed="64"/>
          </bottom>
        </border>
      </dxf>
    </rfmt>
    <rfmt sheetId="1" sqref="I36" start="0" length="0">
      <dxf>
        <border outline="0">
          <left style="thin">
            <color indexed="64"/>
          </left>
          <right style="thin">
            <color indexed="64"/>
          </right>
          <top style="thin">
            <color indexed="64"/>
          </top>
          <bottom style="thin">
            <color indexed="64"/>
          </bottom>
        </border>
      </dxf>
    </rfmt>
    <rfmt sheetId="1" sqref="I40" start="0" length="0">
      <dxf>
        <alignment horizontal="left" vertical="center" readingOrder="0"/>
      </dxf>
    </rfmt>
  </rrc>
  <rcv guid="{077C20E4-2273-4581-8C21-26CBD3A858DA}" action="delete"/>
  <rdn rId="0" localSheetId="2" customView="1" name="Z_077C20E4_2273_4581_8C21_26CBD3A858DA_.wvu.PrintTitles" hidden="1" oldHidden="1">
    <formula>ЗЕЛЕНАЯ!$6:$6</formula>
    <oldFormula>ЗЕЛЕНАЯ!$6:$6</oldFormula>
  </rdn>
  <rdn rId="0" localSheetId="2" customView="1" name="Z_077C20E4_2273_4581_8C21_26CBD3A858DA_.wvu.Rows" hidden="1" oldHidden="1">
    <formula>ЗЕЛЕНАЯ!$9:$51,ЗЕЛЕНАЯ!$111:$111,ЗЕЛЕНАЯ!$134:$407</formula>
    <oldFormula>ЗЕЛЕНАЯ!$9:$51,ЗЕЛЕНАЯ!$111:$111,ЗЕЛЕНАЯ!$134:$407</oldFormula>
  </rdn>
  <rdn rId="0" localSheetId="2" customView="1" name="Z_077C20E4_2273_4581_8C21_26CBD3A858DA_.wvu.FilterData" hidden="1" oldHidden="1">
    <formula>ЗЕЛЕНАЯ!$A$6:$AB$6</formula>
    <oldFormula>ЗЕЛЕНАЯ!$A$6:$AB$6</oldFormula>
  </rdn>
  <rdn rId="0" localSheetId="3" customView="1" name="Z_077C20E4_2273_4581_8C21_26CBD3A858DA_.wvu.PrintTitles" hidden="1" oldHidden="1">
    <formula>'ИСП 2022 ПО АДМ'!$5:$5</formula>
    <oldFormula>'ИСП 2022 ПО АДМ'!$5:$5</oldFormula>
  </rdn>
  <rdn rId="0" localSheetId="3" customView="1" name="Z_077C20E4_2273_4581_8C21_26CBD3A858DA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077C20E4_2273_4581_8C21_26CBD3A858DA_.wvu.FilterData" hidden="1" oldHidden="1">
    <formula>'ИСП 2022 ПО АДМ'!$A$5:$K$629</formula>
    <oldFormula>'ИСП 2022 ПО АДМ'!$A$5:$K$629</oldFormula>
  </rdn>
  <rcv guid="{077C20E4-2273-4581-8C21-26CBD3A858DA}"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7C20E4-2273-4581-8C21-26CBD3A858DA}" action="delete"/>
  <rdn rId="0" localSheetId="1" customView="1" name="Z_077C20E4_2273_4581_8C21_26CBD3A858DA_.wvu.FilterData" hidden="1" oldHidden="1">
    <formula>Лист1!$A$4:$I$35</formula>
  </rdn>
  <rdn rId="0" localSheetId="2" customView="1" name="Z_077C20E4_2273_4581_8C21_26CBD3A858DA_.wvu.PrintTitles" hidden="1" oldHidden="1">
    <formula>ЗЕЛЕНАЯ!$6:$6</formula>
    <oldFormula>ЗЕЛЕНАЯ!$6:$6</oldFormula>
  </rdn>
  <rdn rId="0" localSheetId="2" customView="1" name="Z_077C20E4_2273_4581_8C21_26CBD3A858DA_.wvu.Rows" hidden="1" oldHidden="1">
    <formula>ЗЕЛЕНАЯ!$9:$51,ЗЕЛЕНАЯ!$111:$111,ЗЕЛЕНАЯ!$134:$407</formula>
    <oldFormula>ЗЕЛЕНАЯ!$9:$51,ЗЕЛЕНАЯ!$111:$111,ЗЕЛЕНАЯ!$134:$407</oldFormula>
  </rdn>
  <rdn rId="0" localSheetId="2" customView="1" name="Z_077C20E4_2273_4581_8C21_26CBD3A858DA_.wvu.FilterData" hidden="1" oldHidden="1">
    <formula>ЗЕЛЕНАЯ!$A$6:$AB$6</formula>
    <oldFormula>ЗЕЛЕНАЯ!$A$6:$AB$6</oldFormula>
  </rdn>
  <rdn rId="0" localSheetId="3" customView="1" name="Z_077C20E4_2273_4581_8C21_26CBD3A858DA_.wvu.PrintTitles" hidden="1" oldHidden="1">
    <formula>'ИСП 2022 ПО АДМ'!$5:$5</formula>
    <oldFormula>'ИСП 2022 ПО АДМ'!$5:$5</oldFormula>
  </rdn>
  <rdn rId="0" localSheetId="3" customView="1" name="Z_077C20E4_2273_4581_8C21_26CBD3A858DA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077C20E4_2273_4581_8C21_26CBD3A858DA_.wvu.FilterData" hidden="1" oldHidden="1">
    <formula>'ИСП 2022 ПО АДМ'!$A$5:$K$629</formula>
    <oldFormula>'ИСП 2022 ПО АДМ'!$A$5:$K$629</oldFormula>
  </rdn>
  <rcv guid="{077C20E4-2273-4581-8C21-26CBD3A858D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oc r="H19" t="inlineStr">
      <is>
        <t xml:space="preserve">Снижение поступлений обусловлено изменением законодательства в сфере лицензирования отдельных видов деятельности в части  приостановлении оплаты государственных пошлин в рамках оказания государственных услуг за предоставление лицензии, внесения изменений в реестр лицензий, продления срока действия лицензии по заявлениям, поданным в период с 14.03.2022 по 31.12.2022 года (п.9 постановления Правительства Российской Федерации от 12.03.2022 №353); снижением обращений в Управление Министерства юстиции РФ по Мурманской области за совершением государственной регистрации политических партий и региональных отделений политических партий; снижением обращений в Министерство образование Мурманской области по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
</t>
      </is>
    </oc>
    <nc r="H19"/>
  </rcc>
  <rcc rId="7" sId="1">
    <oc r="B19" t="inlineStr">
      <is>
        <t xml:space="preserve">  ПРОЧИЕ НАЛОГОВЫЕ ДОХОДЫ (госпошлина)</t>
      </is>
    </oc>
    <nc r="B19" t="inlineStr">
      <is>
        <t xml:space="preserve">  ПРОЧИЕ НАЛОГОВЫЕ ДОХОДЫ (государственная пошлина)</t>
      </is>
    </nc>
  </rcc>
  <rcc rId="8" sId="1">
    <oc r="K19" t="inlineStr">
      <is>
        <t xml:space="preserve">Снижение поступлений обусловлено изменением законодательства в сфере лицензирования отдельных видов деятельности в части  приостановлении оплаты государственных пошлин в рамках оказания государственных услуг за предоставление лицензии, внесения изменений в реестр лицензий, продления срока действия лицензии по заявлениям, поданным в период с 14.03.2022 по 31.12.2022 года (п.9 постановления Правительства Российской Федерации от 12.03.2022 №353); снижением обращений в Управление Министерства юстиции РФ по Мурманской области за совершением государственной регистрации политических партий и региональных отделений политических партий; снижением обращений в Министерство образование Мурманской области по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
</t>
      </is>
    </oc>
    <nc r="K19"/>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7C20E4-2273-4581-8C21-26CBD3A858DA}" action="delete"/>
  <rdn rId="0" localSheetId="1" customView="1" name="Z_077C20E4_2273_4581_8C21_26CBD3A858DA_.wvu.FilterData" hidden="1" oldHidden="1">
    <formula>Лист1!$A$4:$I$35</formula>
    <oldFormula>Лист1!$A$4:$I$35</oldFormula>
  </rdn>
  <rdn rId="0" localSheetId="2" customView="1" name="Z_077C20E4_2273_4581_8C21_26CBD3A858DA_.wvu.PrintTitles" hidden="1" oldHidden="1">
    <formula>ЗЕЛЕНАЯ!$6:$6</formula>
    <oldFormula>ЗЕЛЕНАЯ!$6:$6</oldFormula>
  </rdn>
  <rdn rId="0" localSheetId="2" customView="1" name="Z_077C20E4_2273_4581_8C21_26CBD3A858DA_.wvu.Rows" hidden="1" oldHidden="1">
    <formula>ЗЕЛЕНАЯ!$9:$51,ЗЕЛЕНАЯ!$111:$111,ЗЕЛЕНАЯ!$134:$407</formula>
    <oldFormula>ЗЕЛЕНАЯ!$9:$51,ЗЕЛЕНАЯ!$111:$111,ЗЕЛЕНАЯ!$134:$407</oldFormula>
  </rdn>
  <rdn rId="0" localSheetId="2" customView="1" name="Z_077C20E4_2273_4581_8C21_26CBD3A858DA_.wvu.FilterData" hidden="1" oldHidden="1">
    <formula>ЗЕЛЕНАЯ!$A$6:$AB$6</formula>
    <oldFormula>ЗЕЛЕНАЯ!$A$6:$AB$6</oldFormula>
  </rdn>
  <rdn rId="0" localSheetId="3" customView="1" name="Z_077C20E4_2273_4581_8C21_26CBD3A858DA_.wvu.PrintTitles" hidden="1" oldHidden="1">
    <formula>'ИСП 2022 ПО АДМ'!$5:$5</formula>
    <oldFormula>'ИСП 2022 ПО АДМ'!$5:$5</oldFormula>
  </rdn>
  <rdn rId="0" localSheetId="3" customView="1" name="Z_077C20E4_2273_4581_8C21_26CBD3A858DA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077C20E4_2273_4581_8C21_26CBD3A858DA_.wvu.FilterData" hidden="1" oldHidden="1">
    <formula>'ИСП 2022 ПО АДМ'!$A$5:$K$629</formula>
    <oldFormula>'ИСП 2022 ПО АДМ'!$A$5:$K$629</oldFormula>
  </rdn>
  <rcv guid="{077C20E4-2273-4581-8C21-26CBD3A858D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9">
    <dxf>
      <alignment vertical="top" readingOrder="0"/>
    </dxf>
  </rfmt>
  <rfmt sheetId="1" sqref="K19">
    <dxf>
      <alignment vertical="top" readingOrder="0"/>
    </dxf>
  </rfmt>
  <rcc rId="9" sId="1">
    <nc r="K19" t="inlineStr">
      <is>
        <t>Снижение поступлений в основном за счет предоставлений лицензий на розничную продажу алкогольной продукции в 2022 году  в связи с вступлением в силу постановления Правительства РФ от 12.03.2022  
№ 353 "Об особенностях разрешительной деятельности в Российской Федерации в 2022 и 2023 годах". Согласно данному постановлению (приложение № 1)  лицензии на розничную продажу алкогольной продукции (магазины) и лицензии на розничную продажу алкогольной продукции при оказании услуг общественного питания, сроки действия которых истекает в период с 14.03.2022 по 31.12.2022 продлеваются автоматически на 12 месяцев без уплаты государственной пошлины.
Кроме того, уменьшилось количество обращений связанных с приобретением и выходом из гражданства Российской Федерации.</t>
      </is>
    </nc>
  </rcc>
  <rcc rId="10" sId="1">
    <nc r="H19" t="inlineStr">
      <is>
        <t>Снижение поступлений в основном за счет предоставлений лицензий на розничную продажу алкогольной продукции в 2022 году  в связи с вступлением в силу постановления Правительства РФ от 12.03.2022  
№ 353 "Об особенностях разрешительной деятельности в Российской Федерации в 2022 и 2023 годах". Согласно данному постановлению (приложение № 1)  лицензии на розничную продажу алкогольной продукции (магазины) и лицензии на розничную продажу алкогольной продукции при оказании услуг общественного питания, сроки действия которых истекают в период с 14.03.2022 по 31.12.2022 продлеваются автоматически на 12 месяцев без уплаты государственной пошлины.
Кроме того, уменьшилось количество обращений связанных с приобретением и выходом из гражданства Российской Федерации.</t>
      </is>
    </nc>
  </rcc>
  <rcv guid="{1371E870-2C36-4141-95D3-680E3707BB40}" action="delete"/>
  <rdn rId="0" localSheetId="2" customView="1" name="Z_1371E870_2C36_4141_95D3_680E3707BB40_.wvu.PrintTitles" hidden="1" oldHidden="1">
    <formula>ЗЕЛЕНАЯ!$6:$6</formula>
    <oldFormula>ЗЕЛЕНАЯ!$6:$6</oldFormula>
  </rdn>
  <rdn rId="0" localSheetId="2" customView="1" name="Z_1371E870_2C36_4141_95D3_680E3707BB40_.wvu.Rows" hidden="1" oldHidden="1">
    <formula>ЗЕЛЕНАЯ!$9:$51,ЗЕЛЕНАЯ!$111:$111,ЗЕЛЕНАЯ!$134:$407</formula>
    <oldFormula>ЗЕЛЕНАЯ!$9:$51,ЗЕЛЕНАЯ!$111:$111,ЗЕЛЕНАЯ!$134:$407</oldFormula>
  </rdn>
  <rdn rId="0" localSheetId="3" customView="1" name="Z_1371E870_2C36_4141_95D3_680E3707BB40_.wvu.PrintTitles" hidden="1" oldHidden="1">
    <formula>'ИСП 2022 ПО АДМ'!$5:$5</formula>
    <oldFormula>'ИСП 2022 ПО АДМ'!$5:$5</oldFormula>
  </rdn>
  <rdn rId="0" localSheetId="3" customView="1" name="Z_1371E870_2C36_4141_95D3_680E3707BB40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1371E870_2C36_4141_95D3_680E3707BB40_.wvu.FilterData" hidden="1" oldHidden="1">
    <formula>'ИСП 2022 ПО АДМ'!$A$5:$K$629</formula>
    <oldFormula>'ИСП 2022 ПО АДМ'!$A$5:$K$629</oldFormula>
  </rdn>
  <rcv guid="{1371E870-2C36-4141-95D3-680E3707BB40}"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oc r="K19" t="inlineStr">
      <is>
        <t>Снижение поступлений в основном за счет предоставлений лицензий на розничную продажу алкогольной продукции в 2022 году  в связи с вступлением в силу постановления Правительства РФ от 12.03.2022  
№ 353 "Об особенностях разрешительной деятельности в Российской Федерации в 2022 и 2023 годах". Согласно данному постановлению (приложение № 1)  лицензии на розничную продажу алкогольной продукции (магазины) и лицензии на розничную продажу алкогольной продукции при оказании услуг общественного питания, сроки действия которых истекает в период с 14.03.2022 по 31.12.2022 продлеваются автоматически на 12 месяцев без уплаты государственной пошлины.
Кроме того, уменьшилось количество обращений связанных с приобретением и выходом из гражданства Российской Федерации.</t>
      </is>
    </oc>
    <nc r="K19" t="inlineStr">
      <is>
        <t>Снижение поступлений в основном за счет предоставлений лицензий на розничную продажу алкогольной продукции в 2022 году  в связи с вступлением в силу постановления Правительства РФ от 12.03.2022  
№ 353 "Об особенностях разрешительной деятельности в Российской Федерации в 2022 и 2023 годах". Согласно данному постановлению (приложение № 1)  лицензии на розничную продажу алкогольной продукции (магазины) и лицензии на розничную продажу алкогольной продукции при оказании услуг общественного питания, сроки действия которых истекают в период с 14.03.2022 по 31.12.2022 продлеваются автоматически на 12 месяцев без уплаты государственной пошлины.
Кроме того, уменьшилось количество обращений связанных с приобретением и выходом из гражданства Российской Федерации.</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XFD19">
    <dxf>
      <fill>
        <patternFill>
          <bgColor theme="0"/>
        </patternFill>
      </fill>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2:K22">
    <dxf>
      <fill>
        <patternFill>
          <bgColor theme="0"/>
        </patternFill>
      </fill>
    </dxf>
  </rfmt>
  <rfmt sheetId="1" sqref="H22:K22">
    <dxf>
      <alignment vertical="top" readingOrder="0"/>
    </dxf>
  </rfmt>
  <rfmt sheetId="1" sqref="K24">
    <dxf>
      <alignment vertical="top" readingOrder="0"/>
    </dxf>
  </rfmt>
  <rfmt sheetId="1" sqref="A24:K24">
    <dxf>
      <fill>
        <patternFill>
          <bgColor theme="0"/>
        </patternFill>
      </fill>
    </dxf>
  </rfmt>
  <rcv guid="{1371E870-2C36-4141-95D3-680E3707BB40}" action="delete"/>
  <rdn rId="0" localSheetId="2" customView="1" name="Z_1371E870_2C36_4141_95D3_680E3707BB40_.wvu.PrintTitles" hidden="1" oldHidden="1">
    <formula>ЗЕЛЕНАЯ!$6:$6</formula>
    <oldFormula>ЗЕЛЕНАЯ!$6:$6</oldFormula>
  </rdn>
  <rdn rId="0" localSheetId="2" customView="1" name="Z_1371E870_2C36_4141_95D3_680E3707BB40_.wvu.Rows" hidden="1" oldHidden="1">
    <formula>ЗЕЛЕНАЯ!$9:$51,ЗЕЛЕНАЯ!$111:$111,ЗЕЛЕНАЯ!$134:$407</formula>
    <oldFormula>ЗЕЛЕНАЯ!$9:$51,ЗЕЛЕНАЯ!$111:$111,ЗЕЛЕНАЯ!$134:$407</oldFormula>
  </rdn>
  <rdn rId="0" localSheetId="3" customView="1" name="Z_1371E870_2C36_4141_95D3_680E3707BB40_.wvu.PrintTitles" hidden="1" oldHidden="1">
    <formula>'ИСП 2022 ПО АДМ'!$5:$5</formula>
    <oldFormula>'ИСП 2022 ПО АДМ'!$5:$5</oldFormula>
  </rdn>
  <rdn rId="0" localSheetId="3" customView="1" name="Z_1371E870_2C36_4141_95D3_680E3707BB40_.wvu.Rows" hidden="1" oldHidden="1">
    <formula>'ИСП 2022 ПО АДМ'!$85:$93,'ИСП 2022 ПО АДМ'!$96:$100,'ИСП 2022 ПО АДМ'!$102:$102,'ИСП 2022 ПО АДМ'!$104:$104,'ИСП 2022 ПО АДМ'!$106:$107,'ИСП 2022 ПО АДМ'!$109:$109</formula>
    <oldFormula>'ИСП 2022 ПО АДМ'!$85:$93,'ИСП 2022 ПО АДМ'!$96:$100,'ИСП 2022 ПО АДМ'!$102:$102,'ИСП 2022 ПО АДМ'!$104:$104,'ИСП 2022 ПО АДМ'!$106:$107,'ИСП 2022 ПО АДМ'!$109:$109</oldFormula>
  </rdn>
  <rdn rId="0" localSheetId="3" customView="1" name="Z_1371E870_2C36_4141_95D3_680E3707BB40_.wvu.FilterData" hidden="1" oldHidden="1">
    <formula>'ИСП 2022 ПО АДМ'!$A$5:$K$629</formula>
    <oldFormula>'ИСП 2022 ПО АДМ'!$A$5:$K$629</oldFormula>
  </rdn>
  <rcv guid="{1371E870-2C36-4141-95D3-680E3707BB40}"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5:K25">
    <dxf>
      <fill>
        <patternFill>
          <bgColor theme="0"/>
        </patternFill>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H26" t="inlineStr">
      <is>
        <t>Рост в основном обусловлен незапланированными поступлениями административных штрафов, установленных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администрируемых Министерством юстиции Мурманской области; а также доходов от денежных взысканий (штрафов), поступающих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до 1 января 2020 года, администрируемых УМВД России по Мурманской области</t>
      </is>
    </oc>
    <nc r="H26" t="inlineStr">
      <is>
        <t>Рост в основном за счет увеличения правонарущений в области дорожного движения</t>
      </is>
    </nc>
  </rcc>
  <rfmt sheetId="1" sqref="H26">
    <dxf>
      <alignment vertical="top" readingOrder="0"/>
    </dxf>
  </rfmt>
  <rcc rId="23" sId="1">
    <oc r="K26" t="inlineStr">
      <is>
        <t>Рост в основном обусловлен незапланированными поступлениями административных штрафов, установленных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администрируемых Министерством юстиции Мурманской области; а также доходов от денежных взысканий (штрафов), поступающих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до 1 января 2020 года, администрируемых УМВД России по Мурманской области</t>
      </is>
    </oc>
    <nc r="K26" t="inlineStr">
      <is>
        <t>Рост в основном за счет увеличения правонарущений в области дорожного движения</t>
      </is>
    </nc>
  </rcc>
  <rfmt sheetId="1" sqref="A26:XFD26">
    <dxf>
      <fill>
        <patternFill>
          <bgColor theme="0"/>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0"/>
  <sheetViews>
    <sheetView tabSelected="1" zoomScale="85" zoomScaleNormal="85" workbookViewId="0">
      <selection activeCell="A4" sqref="A4:XFD4"/>
    </sheetView>
  </sheetViews>
  <sheetFormatPr defaultRowHeight="15" x14ac:dyDescent="0.25"/>
  <cols>
    <col min="1" max="1" width="27.42578125" style="1" customWidth="1"/>
    <col min="2" max="2" width="44.7109375" style="1" customWidth="1"/>
    <col min="3" max="3" width="26.7109375" style="18" customWidth="1"/>
    <col min="4" max="4" width="27" style="19" customWidth="1"/>
    <col min="5" max="5" width="17.140625" style="18" customWidth="1"/>
    <col min="6" max="6" width="17.5703125" style="22" customWidth="1"/>
    <col min="7" max="7" width="64.140625" style="1" customWidth="1"/>
    <col min="8" max="8" width="16.42578125" style="22" customWidth="1"/>
    <col min="9" max="9" width="63.85546875" style="1" customWidth="1"/>
    <col min="10" max="16384" width="9.140625" style="1"/>
  </cols>
  <sheetData>
    <row r="2" spans="1:9" ht="18.75" x14ac:dyDescent="0.3">
      <c r="A2" s="271" t="s">
        <v>8</v>
      </c>
      <c r="B2" s="271"/>
      <c r="C2" s="271"/>
      <c r="D2" s="271"/>
      <c r="E2" s="271"/>
      <c r="F2" s="271"/>
      <c r="G2" s="271"/>
      <c r="H2" s="271"/>
    </row>
    <row r="4" spans="1:9" ht="90" customHeight="1" x14ac:dyDescent="0.25">
      <c r="A4" s="2" t="s">
        <v>0</v>
      </c>
      <c r="B4" s="2" t="s">
        <v>1</v>
      </c>
      <c r="C4" s="15" t="s">
        <v>9</v>
      </c>
      <c r="D4" s="256" t="s">
        <v>1163</v>
      </c>
      <c r="E4" s="15" t="s">
        <v>4</v>
      </c>
      <c r="F4" s="20" t="s">
        <v>2</v>
      </c>
      <c r="G4" s="2" t="s">
        <v>6</v>
      </c>
      <c r="H4" s="20" t="s">
        <v>3</v>
      </c>
      <c r="I4" s="2" t="s">
        <v>7</v>
      </c>
    </row>
    <row r="5" spans="1:9" ht="20.25" customHeight="1" x14ac:dyDescent="0.25">
      <c r="A5" s="4" t="s">
        <v>10</v>
      </c>
      <c r="B5" s="5" t="s">
        <v>11</v>
      </c>
      <c r="C5" s="267">
        <f>C6+C9+C13+C14+C18+C19+C20</f>
        <v>88836.090168000024</v>
      </c>
      <c r="D5" s="268">
        <f t="shared" ref="D5:E5" si="0">D6+D9+D13+D14+D18+D19+D20</f>
        <v>88763.281318000023</v>
      </c>
      <c r="E5" s="267">
        <f t="shared" si="0"/>
        <v>86319.53372584001</v>
      </c>
      <c r="F5" s="269">
        <f>E5/C5</f>
        <v>0.97167191354998972</v>
      </c>
      <c r="G5" s="3"/>
      <c r="H5" s="21">
        <f>E5/D5</f>
        <v>0.97246893584966587</v>
      </c>
      <c r="I5" s="3"/>
    </row>
    <row r="6" spans="1:9" ht="18.75" customHeight="1" x14ac:dyDescent="0.25">
      <c r="A6" s="4" t="s">
        <v>12</v>
      </c>
      <c r="B6" s="5" t="s">
        <v>13</v>
      </c>
      <c r="C6" s="267">
        <f>C7+C8</f>
        <v>78491.854300000006</v>
      </c>
      <c r="D6" s="268">
        <f t="shared" ref="D6:E6" si="1">D7+D8</f>
        <v>78491.854300000006</v>
      </c>
      <c r="E6" s="267">
        <f t="shared" si="1"/>
        <v>71504.970430720001</v>
      </c>
      <c r="F6" s="269">
        <f t="shared" ref="F6:F35" si="2">E6/C6</f>
        <v>0.91098587322735725</v>
      </c>
      <c r="G6" s="23"/>
      <c r="H6" s="21">
        <f t="shared" ref="H6:H35" si="3">E6/D6</f>
        <v>0.91098587322735725</v>
      </c>
      <c r="I6" s="23"/>
    </row>
    <row r="7" spans="1:9" ht="45" x14ac:dyDescent="0.25">
      <c r="A7" s="6" t="s">
        <v>14</v>
      </c>
      <c r="B7" s="7" t="s">
        <v>15</v>
      </c>
      <c r="C7" s="267">
        <v>45484.017</v>
      </c>
      <c r="D7" s="268">
        <v>45484.017</v>
      </c>
      <c r="E7" s="267">
        <v>39534.748473239997</v>
      </c>
      <c r="F7" s="269">
        <f t="shared" si="2"/>
        <v>0.8692008991474961</v>
      </c>
      <c r="G7" s="24" t="s">
        <v>63</v>
      </c>
      <c r="H7" s="21">
        <f t="shared" si="3"/>
        <v>0.8692008991474961</v>
      </c>
      <c r="I7" s="24" t="s">
        <v>63</v>
      </c>
    </row>
    <row r="8" spans="1:9" x14ac:dyDescent="0.25">
      <c r="A8" s="6" t="s">
        <v>16</v>
      </c>
      <c r="B8" s="7" t="s">
        <v>17</v>
      </c>
      <c r="C8" s="267">
        <v>33007.837299999999</v>
      </c>
      <c r="D8" s="268">
        <v>33007.837299999999</v>
      </c>
      <c r="E8" s="267">
        <v>31970.22195748</v>
      </c>
      <c r="F8" s="269">
        <f t="shared" si="2"/>
        <v>0.96856457655527772</v>
      </c>
      <c r="G8" s="3"/>
      <c r="H8" s="21">
        <f t="shared" si="3"/>
        <v>0.96856457655527772</v>
      </c>
      <c r="I8" s="3"/>
    </row>
    <row r="9" spans="1:9" ht="38.25" x14ac:dyDescent="0.25">
      <c r="A9" s="4" t="s">
        <v>18</v>
      </c>
      <c r="B9" s="5" t="s">
        <v>19</v>
      </c>
      <c r="C9" s="267">
        <v>4134.4351539999998</v>
      </c>
      <c r="D9" s="268">
        <v>4049.832594</v>
      </c>
      <c r="E9" s="267">
        <v>4540.6251554499995</v>
      </c>
      <c r="F9" s="269">
        <f t="shared" si="2"/>
        <v>1.0982455852662285</v>
      </c>
      <c r="G9" s="23"/>
      <c r="H9" s="21">
        <f t="shared" si="3"/>
        <v>1.1211883578045003</v>
      </c>
      <c r="I9" s="3"/>
    </row>
    <row r="10" spans="1:9" ht="56.25" customHeight="1" x14ac:dyDescent="0.25">
      <c r="A10" s="6" t="s">
        <v>20</v>
      </c>
      <c r="B10" s="25" t="s">
        <v>21</v>
      </c>
      <c r="C10" s="267">
        <v>4134.4351539999998</v>
      </c>
      <c r="D10" s="268">
        <v>4049.832594</v>
      </c>
      <c r="E10" s="267">
        <v>4540.6251554499995</v>
      </c>
      <c r="F10" s="269">
        <f t="shared" si="2"/>
        <v>1.0982455852662285</v>
      </c>
      <c r="G10" s="24" t="s">
        <v>1168</v>
      </c>
      <c r="H10" s="21">
        <f t="shared" si="3"/>
        <v>1.1211883578045003</v>
      </c>
      <c r="I10" s="24" t="s">
        <v>1168</v>
      </c>
    </row>
    <row r="11" spans="1:9" x14ac:dyDescent="0.25">
      <c r="A11" s="6"/>
      <c r="B11" s="8" t="s">
        <v>22</v>
      </c>
      <c r="C11" s="267">
        <v>1260.9190599999999</v>
      </c>
      <c r="D11" s="268">
        <v>1176.3164999999999</v>
      </c>
      <c r="E11" s="267">
        <v>1226.2972124300002</v>
      </c>
      <c r="F11" s="269">
        <f t="shared" si="2"/>
        <v>0.97254237114157049</v>
      </c>
      <c r="G11" s="3"/>
      <c r="H11" s="21">
        <f t="shared" si="3"/>
        <v>1.0424891705846175</v>
      </c>
      <c r="I11" s="3"/>
    </row>
    <row r="12" spans="1:9" x14ac:dyDescent="0.25">
      <c r="A12" s="6"/>
      <c r="B12" s="26" t="s">
        <v>23</v>
      </c>
      <c r="C12" s="267">
        <v>2852.0763940000002</v>
      </c>
      <c r="D12" s="268">
        <v>2852.0763940000002</v>
      </c>
      <c r="E12" s="267">
        <v>3291.1202607399996</v>
      </c>
      <c r="F12" s="269">
        <f t="shared" si="2"/>
        <v>1.1539383263588694</v>
      </c>
      <c r="G12" s="23"/>
      <c r="H12" s="21">
        <f t="shared" si="3"/>
        <v>1.1539383263588694</v>
      </c>
      <c r="I12" s="23"/>
    </row>
    <row r="13" spans="1:9" ht="36.75" customHeight="1" x14ac:dyDescent="0.25">
      <c r="A13" s="4" t="s">
        <v>24</v>
      </c>
      <c r="B13" s="5" t="s">
        <v>25</v>
      </c>
      <c r="C13" s="267">
        <v>24.065799999999999</v>
      </c>
      <c r="D13" s="268">
        <v>24.065799999999999</v>
      </c>
      <c r="E13" s="267">
        <v>56.688238409999997</v>
      </c>
      <c r="F13" s="269">
        <f t="shared" si="2"/>
        <v>2.3555517959095478</v>
      </c>
      <c r="G13" s="24" t="s">
        <v>62</v>
      </c>
      <c r="H13" s="21">
        <f t="shared" si="3"/>
        <v>2.3555517959095478</v>
      </c>
      <c r="I13" s="24" t="s">
        <v>62</v>
      </c>
    </row>
    <row r="14" spans="1:9" x14ac:dyDescent="0.25">
      <c r="A14" s="4" t="s">
        <v>26</v>
      </c>
      <c r="B14" s="5" t="s">
        <v>27</v>
      </c>
      <c r="C14" s="267">
        <f>C15+C16+C17</f>
        <v>3314.3989999999999</v>
      </c>
      <c r="D14" s="268">
        <f t="shared" ref="D14:E14" si="4">D15+D16+D17</f>
        <v>3314.3989999999999</v>
      </c>
      <c r="E14" s="267">
        <f t="shared" si="4"/>
        <v>3954.4042615200001</v>
      </c>
      <c r="F14" s="269">
        <f t="shared" si="2"/>
        <v>1.1930984354991661</v>
      </c>
      <c r="G14" s="23"/>
      <c r="H14" s="21">
        <f t="shared" si="3"/>
        <v>1.1930984354991661</v>
      </c>
      <c r="I14" s="3"/>
    </row>
    <row r="15" spans="1:9" ht="30" x14ac:dyDescent="0.25">
      <c r="A15" s="6" t="s">
        <v>28</v>
      </c>
      <c r="B15" s="7" t="s">
        <v>29</v>
      </c>
      <c r="C15" s="267">
        <v>2679.3</v>
      </c>
      <c r="D15" s="268">
        <v>2679.3</v>
      </c>
      <c r="E15" s="267">
        <v>3219.8166519299998</v>
      </c>
      <c r="F15" s="269">
        <f t="shared" si="2"/>
        <v>1.2017380106483035</v>
      </c>
      <c r="G15" s="24" t="s">
        <v>1167</v>
      </c>
      <c r="H15" s="21">
        <f t="shared" si="3"/>
        <v>1.2017380106483035</v>
      </c>
      <c r="I15" s="24" t="s">
        <v>60</v>
      </c>
    </row>
    <row r="16" spans="1:9" ht="67.5" customHeight="1" x14ac:dyDescent="0.25">
      <c r="A16" s="6" t="s">
        <v>30</v>
      </c>
      <c r="B16" s="7" t="s">
        <v>31</v>
      </c>
      <c r="C16" s="267">
        <v>632.57899999999995</v>
      </c>
      <c r="D16" s="268">
        <v>632.57899999999995</v>
      </c>
      <c r="E16" s="267">
        <v>733.05360959000006</v>
      </c>
      <c r="F16" s="269">
        <f t="shared" si="2"/>
        <v>1.1588332992242869</v>
      </c>
      <c r="G16" s="24" t="s">
        <v>1169</v>
      </c>
      <c r="H16" s="21">
        <f t="shared" si="3"/>
        <v>1.1588332992242869</v>
      </c>
      <c r="I16" s="24" t="s">
        <v>1169</v>
      </c>
    </row>
    <row r="17" spans="1:9" ht="19.5" customHeight="1" x14ac:dyDescent="0.25">
      <c r="A17" s="6" t="s">
        <v>32</v>
      </c>
      <c r="B17" s="30" t="s">
        <v>33</v>
      </c>
      <c r="C17" s="264">
        <v>2.52</v>
      </c>
      <c r="D17" s="265">
        <v>2.52</v>
      </c>
      <c r="E17" s="264">
        <v>1.534</v>
      </c>
      <c r="F17" s="266">
        <f t="shared" si="2"/>
        <v>0.60873015873015879</v>
      </c>
      <c r="G17" s="23" t="s">
        <v>1162</v>
      </c>
      <c r="H17" s="28">
        <f t="shared" si="3"/>
        <v>0.60873015873015879</v>
      </c>
      <c r="I17" s="23" t="s">
        <v>1162</v>
      </c>
    </row>
    <row r="18" spans="1:9" ht="72.75" customHeight="1" x14ac:dyDescent="0.25">
      <c r="A18" s="4" t="s">
        <v>34</v>
      </c>
      <c r="B18" s="5" t="s">
        <v>35</v>
      </c>
      <c r="C18" s="267">
        <v>2181.8939999999998</v>
      </c>
      <c r="D18" s="268">
        <v>2181.8939999999998</v>
      </c>
      <c r="E18" s="267">
        <v>3467.6682275100002</v>
      </c>
      <c r="F18" s="269">
        <f t="shared" si="2"/>
        <v>1.5892927096870886</v>
      </c>
      <c r="G18" s="24" t="s">
        <v>61</v>
      </c>
      <c r="H18" s="21">
        <f t="shared" si="3"/>
        <v>1.5892927096870886</v>
      </c>
      <c r="I18" s="24" t="s">
        <v>61</v>
      </c>
    </row>
    <row r="19" spans="1:9" s="29" customFormat="1" ht="186" customHeight="1" x14ac:dyDescent="0.25">
      <c r="A19" s="13"/>
      <c r="B19" s="257" t="s">
        <v>1164</v>
      </c>
      <c r="C19" s="264">
        <v>83.572450000000003</v>
      </c>
      <c r="D19" s="265">
        <v>83.572450000000003</v>
      </c>
      <c r="E19" s="264">
        <f>(60430601.17+[1]Документ!$E$87)/1000000</f>
        <v>60.413036609999999</v>
      </c>
      <c r="F19" s="266">
        <f t="shared" si="2"/>
        <v>0.72288220113207158</v>
      </c>
      <c r="G19" s="258" t="s">
        <v>1165</v>
      </c>
      <c r="H19" s="28">
        <f t="shared" si="3"/>
        <v>0.72288220113207158</v>
      </c>
      <c r="I19" s="258" t="s">
        <v>1165</v>
      </c>
    </row>
    <row r="20" spans="1:9" ht="24" customHeight="1" x14ac:dyDescent="0.25">
      <c r="A20" s="10"/>
      <c r="B20" s="9" t="s">
        <v>36</v>
      </c>
      <c r="C20" s="267">
        <f>C21+C22+C23+C24+C25+C26+C27</f>
        <v>605.86946399999999</v>
      </c>
      <c r="D20" s="268">
        <f t="shared" ref="D20:E20" si="5">D21+D22+D23+D24+D25+D26+D27</f>
        <v>617.66317400000003</v>
      </c>
      <c r="E20" s="267">
        <f t="shared" si="5"/>
        <v>2734.76437562</v>
      </c>
      <c r="F20" s="269">
        <f t="shared" si="2"/>
        <v>4.5137847970829572</v>
      </c>
      <c r="G20" s="3"/>
      <c r="H20" s="21">
        <f t="shared" si="3"/>
        <v>4.4275982294842136</v>
      </c>
      <c r="I20" s="3"/>
    </row>
    <row r="21" spans="1:9" ht="90" customHeight="1" x14ac:dyDescent="0.25">
      <c r="A21" s="10"/>
      <c r="B21" s="11" t="s">
        <v>37</v>
      </c>
      <c r="C21" s="267">
        <v>169.44401400000001</v>
      </c>
      <c r="D21" s="268">
        <v>169.44401400000001</v>
      </c>
      <c r="E21" s="267">
        <v>1819.4368642899999</v>
      </c>
      <c r="F21" s="269">
        <f t="shared" si="2"/>
        <v>10.737687459941782</v>
      </c>
      <c r="G21" s="24" t="s">
        <v>65</v>
      </c>
      <c r="H21" s="21">
        <f t="shared" si="3"/>
        <v>10.737687459941782</v>
      </c>
      <c r="I21" s="24" t="s">
        <v>65</v>
      </c>
    </row>
    <row r="22" spans="1:9" ht="198" customHeight="1" x14ac:dyDescent="0.25">
      <c r="A22" s="10"/>
      <c r="B22" s="259" t="s">
        <v>38</v>
      </c>
      <c r="C22" s="264">
        <v>20.901599999999998</v>
      </c>
      <c r="D22" s="265">
        <v>20.901599999999998</v>
      </c>
      <c r="E22" s="264">
        <v>37.082731630000005</v>
      </c>
      <c r="F22" s="266">
        <f t="shared" si="2"/>
        <v>1.7741575587514835</v>
      </c>
      <c r="G22" s="258" t="s">
        <v>1170</v>
      </c>
      <c r="H22" s="260">
        <f t="shared" si="3"/>
        <v>1.7741575587514835</v>
      </c>
      <c r="I22" s="258" t="s">
        <v>1170</v>
      </c>
    </row>
    <row r="23" spans="1:9" ht="54" customHeight="1" x14ac:dyDescent="0.25">
      <c r="A23" s="10"/>
      <c r="B23" s="11" t="s">
        <v>39</v>
      </c>
      <c r="C23" s="267">
        <v>62.688859999999998</v>
      </c>
      <c r="D23" s="268">
        <v>62.688859999999998</v>
      </c>
      <c r="E23" s="267">
        <v>470.49855368999999</v>
      </c>
      <c r="F23" s="269">
        <f t="shared" si="2"/>
        <v>7.5052976508106868</v>
      </c>
      <c r="G23" s="24" t="s">
        <v>64</v>
      </c>
      <c r="H23" s="21">
        <f t="shared" si="3"/>
        <v>7.5052976508106868</v>
      </c>
      <c r="I23" s="24" t="s">
        <v>64</v>
      </c>
    </row>
    <row r="24" spans="1:9" ht="105.75" customHeight="1" x14ac:dyDescent="0.25">
      <c r="A24" s="261"/>
      <c r="B24" s="259" t="s">
        <v>40</v>
      </c>
      <c r="C24" s="264">
        <v>5.8176600000000001</v>
      </c>
      <c r="D24" s="265">
        <v>17.611370000000001</v>
      </c>
      <c r="E24" s="264">
        <v>22.375375260000002</v>
      </c>
      <c r="F24" s="266">
        <f t="shared" si="2"/>
        <v>3.8461125710337147</v>
      </c>
      <c r="G24" s="24" t="s">
        <v>1171</v>
      </c>
      <c r="H24" s="28">
        <f t="shared" si="3"/>
        <v>1.2705073631409709</v>
      </c>
      <c r="I24" s="262" t="s">
        <v>1172</v>
      </c>
    </row>
    <row r="25" spans="1:9" ht="139.5" customHeight="1" x14ac:dyDescent="0.25">
      <c r="A25" s="261"/>
      <c r="B25" s="259" t="s">
        <v>41</v>
      </c>
      <c r="C25" s="264">
        <v>1.42445</v>
      </c>
      <c r="D25" s="265">
        <v>1.42445</v>
      </c>
      <c r="E25" s="264">
        <v>0.889907</v>
      </c>
      <c r="F25" s="266">
        <f t="shared" si="2"/>
        <v>0.62473726701533927</v>
      </c>
      <c r="G25" s="24" t="s">
        <v>1161</v>
      </c>
      <c r="H25" s="28">
        <f t="shared" si="3"/>
        <v>0.62473726701533927</v>
      </c>
      <c r="I25" s="24" t="s">
        <v>1161</v>
      </c>
    </row>
    <row r="26" spans="1:9" s="29" customFormat="1" ht="30" x14ac:dyDescent="0.25">
      <c r="A26" s="261"/>
      <c r="B26" s="259" t="s">
        <v>42</v>
      </c>
      <c r="C26" s="264">
        <v>345.59287999999998</v>
      </c>
      <c r="D26" s="265">
        <v>345.59287999999998</v>
      </c>
      <c r="E26" s="264">
        <v>385.11379750999998</v>
      </c>
      <c r="F26" s="266">
        <f t="shared" si="2"/>
        <v>1.1143568626471703</v>
      </c>
      <c r="G26" s="258" t="s">
        <v>1173</v>
      </c>
      <c r="H26" s="28">
        <f t="shared" si="3"/>
        <v>1.1143568626471703</v>
      </c>
      <c r="I26" s="24" t="s">
        <v>1173</v>
      </c>
    </row>
    <row r="27" spans="1:9" x14ac:dyDescent="0.25">
      <c r="A27" s="10"/>
      <c r="B27" s="12" t="s">
        <v>43</v>
      </c>
      <c r="C27" s="267">
        <v>0</v>
      </c>
      <c r="D27" s="268">
        <v>0</v>
      </c>
      <c r="E27" s="267">
        <v>-0.63285376000000004</v>
      </c>
      <c r="F27" s="269"/>
      <c r="G27" s="3"/>
      <c r="H27" s="21"/>
      <c r="I27" s="3"/>
    </row>
    <row r="28" spans="1:9" s="29" customFormat="1" x14ac:dyDescent="0.25">
      <c r="A28" s="13" t="s">
        <v>44</v>
      </c>
      <c r="B28" s="27" t="s">
        <v>45</v>
      </c>
      <c r="C28" s="264">
        <v>14732.97979553</v>
      </c>
      <c r="D28" s="265">
        <v>15790.41290024</v>
      </c>
      <c r="E28" s="264">
        <v>19646.9434153</v>
      </c>
      <c r="F28" s="266">
        <f t="shared" si="2"/>
        <v>1.3335349459490131</v>
      </c>
      <c r="G28" s="23"/>
      <c r="H28" s="28">
        <f t="shared" si="3"/>
        <v>1.2442324047777993</v>
      </c>
      <c r="I28" s="23"/>
    </row>
    <row r="29" spans="1:9" ht="38.25" x14ac:dyDescent="0.25">
      <c r="A29" s="4" t="s">
        <v>46</v>
      </c>
      <c r="B29" s="5" t="s">
        <v>47</v>
      </c>
      <c r="C29" s="267">
        <f>C30+C32+C33+C34</f>
        <v>13775.153330000001</v>
      </c>
      <c r="D29" s="268">
        <f t="shared" ref="D29:E29" si="6">D30+D32+D33+D34</f>
        <v>14529.186598</v>
      </c>
      <c r="E29" s="267">
        <f t="shared" si="6"/>
        <v>17778.67705007</v>
      </c>
      <c r="F29" s="269">
        <f t="shared" si="2"/>
        <v>1.2906336956229001</v>
      </c>
      <c r="G29" s="3"/>
      <c r="H29" s="21">
        <f t="shared" si="3"/>
        <v>1.2236526064382232</v>
      </c>
      <c r="I29" s="3"/>
    </row>
    <row r="30" spans="1:9" s="29" customFormat="1" ht="64.5" customHeight="1" x14ac:dyDescent="0.25">
      <c r="A30" s="263" t="s">
        <v>48</v>
      </c>
      <c r="B30" s="30" t="s">
        <v>49</v>
      </c>
      <c r="C30" s="264">
        <v>1589.6089999999999</v>
      </c>
      <c r="D30" s="265">
        <v>1589.6089999999999</v>
      </c>
      <c r="E30" s="264">
        <v>2054.6525000000001</v>
      </c>
      <c r="F30" s="266">
        <f t="shared" si="2"/>
        <v>1.2925521307441015</v>
      </c>
      <c r="G30" s="24" t="s">
        <v>1166</v>
      </c>
      <c r="H30" s="28">
        <f t="shared" si="3"/>
        <v>1.2925521307441015</v>
      </c>
      <c r="I30" s="24" t="s">
        <v>1166</v>
      </c>
    </row>
    <row r="31" spans="1:9" ht="38.25" x14ac:dyDescent="0.25">
      <c r="A31" s="6" t="s">
        <v>50</v>
      </c>
      <c r="B31" s="7" t="s">
        <v>51</v>
      </c>
      <c r="C31" s="267"/>
      <c r="D31" s="268"/>
      <c r="E31" s="267"/>
      <c r="F31" s="269"/>
      <c r="G31" s="3"/>
      <c r="H31" s="21"/>
      <c r="I31" s="3"/>
    </row>
    <row r="32" spans="1:9" ht="193.5" customHeight="1" x14ac:dyDescent="0.25">
      <c r="A32" s="6" t="s">
        <v>52</v>
      </c>
      <c r="B32" s="7" t="s">
        <v>53</v>
      </c>
      <c r="C32" s="267">
        <v>8062.7356980000004</v>
      </c>
      <c r="D32" s="268">
        <v>8583.2532979999996</v>
      </c>
      <c r="E32" s="267">
        <v>9686.4291440800007</v>
      </c>
      <c r="F32" s="269">
        <f t="shared" si="2"/>
        <v>1.2013824472111576</v>
      </c>
      <c r="G32" s="24" t="s">
        <v>1174</v>
      </c>
      <c r="H32" s="21">
        <f t="shared" si="3"/>
        <v>1.1285265397372175</v>
      </c>
      <c r="I32" s="24" t="s">
        <v>1174</v>
      </c>
    </row>
    <row r="33" spans="1:9" ht="126" customHeight="1" x14ac:dyDescent="0.25">
      <c r="A33" s="6" t="s">
        <v>54</v>
      </c>
      <c r="B33" s="7" t="s">
        <v>55</v>
      </c>
      <c r="C33" s="267">
        <v>2852.6693</v>
      </c>
      <c r="D33" s="268">
        <v>2899.7</v>
      </c>
      <c r="E33" s="267">
        <v>2562.50981237</v>
      </c>
      <c r="F33" s="269">
        <f t="shared" si="2"/>
        <v>0.89828491945070532</v>
      </c>
      <c r="G33" s="24" t="s">
        <v>66</v>
      </c>
      <c r="H33" s="21">
        <f t="shared" si="3"/>
        <v>0.8837154920750423</v>
      </c>
      <c r="I33" s="24" t="s">
        <v>66</v>
      </c>
    </row>
    <row r="34" spans="1:9" ht="60" x14ac:dyDescent="0.25">
      <c r="A34" s="6" t="s">
        <v>56</v>
      </c>
      <c r="B34" s="7" t="s">
        <v>57</v>
      </c>
      <c r="C34" s="267">
        <v>1270.139332</v>
      </c>
      <c r="D34" s="268">
        <v>1456.6242999999999</v>
      </c>
      <c r="E34" s="267">
        <v>3475.0855936200001</v>
      </c>
      <c r="F34" s="269">
        <f t="shared" si="2"/>
        <v>2.7359877031349189</v>
      </c>
      <c r="G34" s="24" t="s">
        <v>1175</v>
      </c>
      <c r="H34" s="21">
        <f t="shared" si="3"/>
        <v>2.385711671582027</v>
      </c>
      <c r="I34" s="24" t="s">
        <v>1175</v>
      </c>
    </row>
    <row r="35" spans="1:9" ht="27" customHeight="1" x14ac:dyDescent="0.25">
      <c r="A35" s="13" t="s">
        <v>58</v>
      </c>
      <c r="B35" s="14" t="s">
        <v>59</v>
      </c>
      <c r="C35" s="267">
        <f>C5+C28</f>
        <v>103569.06996353003</v>
      </c>
      <c r="D35" s="268">
        <f t="shared" ref="D35:E35" si="7">D5+D28</f>
        <v>104553.69421824002</v>
      </c>
      <c r="E35" s="267">
        <f t="shared" si="7"/>
        <v>105966.47714114001</v>
      </c>
      <c r="F35" s="269">
        <f t="shared" si="2"/>
        <v>1.0231479067877522</v>
      </c>
      <c r="G35" s="3"/>
      <c r="H35" s="21">
        <f t="shared" si="3"/>
        <v>1.0135125108057017</v>
      </c>
      <c r="I35" s="3"/>
    </row>
    <row r="36" spans="1:9" x14ac:dyDescent="0.25">
      <c r="A36" s="3"/>
      <c r="B36" s="3"/>
      <c r="C36" s="16"/>
      <c r="D36" s="17"/>
      <c r="E36" s="16"/>
      <c r="F36" s="269"/>
      <c r="G36" s="3"/>
      <c r="H36" s="21"/>
      <c r="I36" s="3"/>
    </row>
    <row r="40" spans="1:9" ht="86.25" customHeight="1" x14ac:dyDescent="0.25">
      <c r="A40" s="272" t="s">
        <v>5</v>
      </c>
      <c r="B40" s="273"/>
      <c r="C40" s="273"/>
      <c r="D40" s="273"/>
      <c r="E40" s="273"/>
      <c r="F40" s="273"/>
      <c r="G40" s="273"/>
      <c r="H40" s="273"/>
      <c r="I40" s="273"/>
    </row>
  </sheetData>
  <autoFilter ref="A4:I35"/>
  <customSheetViews>
    <customSheetView guid="{077C20E4-2273-4581-8C21-26CBD3A858DA}" scale="85" showAutoFilter="1">
      <selection activeCell="A4" sqref="A4:XFD4"/>
      <pageMargins left="0.7" right="0.7" top="0.75" bottom="0.75" header="0.3" footer="0.3"/>
      <pageSetup paperSize="9" orientation="portrait" r:id="rId1"/>
      <autoFilter ref="A4:I35"/>
    </customSheetView>
    <customSheetView guid="{6B299DB2-CD77-45E6-B31D-94B40E8FBE92}" scale="85">
      <pane xSplit="2" ySplit="4" topLeftCell="D5" activePane="bottomRight" state="frozen"/>
      <selection pane="bottomRight" activeCell="H9" sqref="H9"/>
      <pageMargins left="0.7" right="0.7" top="0.75" bottom="0.75" header="0.3" footer="0.3"/>
      <pageSetup paperSize="9" orientation="portrait" r:id="rId2"/>
    </customSheetView>
    <customSheetView guid="{1371E870-2C36-4141-95D3-680E3707BB40}" scale="85">
      <pane xSplit="2" ySplit="4" topLeftCell="C20" activePane="bottomRight" state="frozen"/>
      <selection pane="bottomRight" activeCell="A24" sqref="A24:K24"/>
      <pageMargins left="0.7" right="0.7" top="0.75" bottom="0.75" header="0.3" footer="0.3"/>
      <pageSetup paperSize="9" orientation="portrait" r:id="rId3"/>
    </customSheetView>
    <customSheetView guid="{2532D631-7D9E-48CC-8D56-8370FE9704FD}" scale="85" showPageBreaks="1" topLeftCell="B1">
      <selection activeCell="C34" sqref="C34"/>
      <pageMargins left="0.7" right="0.7" top="0.75" bottom="0.75" header="0.3" footer="0.3"/>
      <pageSetup paperSize="9" orientation="portrait" r:id="rId4"/>
    </customSheetView>
  </customSheetViews>
  <mergeCells count="2">
    <mergeCell ref="A2:H2"/>
    <mergeCell ref="A40:I40"/>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1"/>
  <sheetViews>
    <sheetView showGridLines="0" workbookViewId="0">
      <pane xSplit="2" ySplit="4" topLeftCell="P126" activePane="bottomRight" state="frozen"/>
      <selection pane="topRight" activeCell="C1" sqref="C1"/>
      <selection pane="bottomLeft" activeCell="A5" sqref="A5"/>
      <selection pane="bottomRight" activeCell="B413" sqref="B413"/>
    </sheetView>
  </sheetViews>
  <sheetFormatPr defaultRowHeight="15" outlineLevelRow="4" x14ac:dyDescent="0.25"/>
  <cols>
    <col min="1" max="1" width="15.5703125" style="31" customWidth="1"/>
    <col min="2" max="2" width="40.5703125" style="31" customWidth="1"/>
    <col min="3" max="4" width="22.7109375" style="31" customWidth="1"/>
    <col min="5" max="5" width="20.5703125" style="31" customWidth="1"/>
    <col min="6" max="6" width="11.28515625" style="31" customWidth="1"/>
    <col min="7" max="7" width="11.7109375" style="31" customWidth="1"/>
    <col min="8" max="17" width="20.5703125" style="31" customWidth="1"/>
    <col min="18" max="19" width="17.7109375" style="31" customWidth="1"/>
    <col min="20" max="20" width="18.140625" style="31" customWidth="1"/>
    <col min="21" max="21" width="17.140625" style="32" customWidth="1"/>
    <col min="22" max="22" width="15.140625" style="33" customWidth="1"/>
    <col min="23" max="16384" width="9.140625" style="31"/>
  </cols>
  <sheetData>
    <row r="1" spans="1:28" ht="15.95" customHeight="1" x14ac:dyDescent="0.25">
      <c r="A1" s="277" t="s">
        <v>67</v>
      </c>
      <c r="B1" s="278"/>
      <c r="C1" s="278"/>
      <c r="D1" s="278"/>
      <c r="E1" s="278"/>
      <c r="F1" s="278"/>
      <c r="G1" s="278"/>
      <c r="H1" s="278"/>
      <c r="I1" s="278"/>
      <c r="J1" s="278"/>
      <c r="K1" s="278"/>
      <c r="L1" s="278"/>
      <c r="M1" s="278"/>
      <c r="N1" s="278"/>
      <c r="O1" s="278"/>
      <c r="P1" s="278"/>
      <c r="Q1" s="278"/>
      <c r="R1" s="278"/>
      <c r="S1" s="278"/>
    </row>
    <row r="2" spans="1:28" ht="15.95" customHeight="1" x14ac:dyDescent="0.25">
      <c r="A2" s="277" t="s">
        <v>68</v>
      </c>
      <c r="B2" s="278"/>
      <c r="C2" s="278"/>
      <c r="D2" s="278"/>
      <c r="E2" s="278"/>
      <c r="F2" s="278"/>
      <c r="G2" s="278"/>
      <c r="H2" s="278"/>
      <c r="I2" s="278"/>
      <c r="J2" s="278"/>
      <c r="K2" s="278"/>
      <c r="L2" s="278"/>
      <c r="M2" s="278"/>
      <c r="N2" s="278"/>
      <c r="O2" s="278"/>
      <c r="P2" s="278"/>
      <c r="Q2" s="278"/>
      <c r="R2" s="278"/>
      <c r="S2" s="278"/>
    </row>
    <row r="3" spans="1:28" ht="15.2" customHeight="1" x14ac:dyDescent="0.25">
      <c r="A3" s="279" t="s">
        <v>69</v>
      </c>
      <c r="B3" s="279"/>
      <c r="C3" s="279"/>
      <c r="D3" s="279"/>
      <c r="E3" s="279"/>
      <c r="F3" s="279"/>
      <c r="G3" s="279"/>
      <c r="H3" s="279"/>
      <c r="I3" s="279"/>
      <c r="J3" s="279"/>
      <c r="K3" s="279"/>
      <c r="L3" s="279"/>
      <c r="M3" s="279"/>
      <c r="N3" s="279"/>
      <c r="O3" s="279"/>
      <c r="P3" s="279"/>
      <c r="Q3" s="279"/>
      <c r="R3" s="279"/>
      <c r="S3" s="279"/>
      <c r="T3" s="279"/>
      <c r="U3" s="279"/>
      <c r="V3" s="279"/>
    </row>
    <row r="4" spans="1:28" s="36" customFormat="1" ht="28.5" customHeight="1" x14ac:dyDescent="0.25">
      <c r="A4" s="280" t="s">
        <v>70</v>
      </c>
      <c r="B4" s="282" t="s">
        <v>71</v>
      </c>
      <c r="C4" s="284" t="s">
        <v>72</v>
      </c>
      <c r="D4" s="285"/>
      <c r="E4" s="286" t="s">
        <v>73</v>
      </c>
      <c r="F4" s="284" t="s">
        <v>74</v>
      </c>
      <c r="G4" s="285"/>
      <c r="H4" s="288" t="s">
        <v>75</v>
      </c>
      <c r="I4" s="289"/>
      <c r="J4" s="289"/>
      <c r="K4" s="289"/>
      <c r="L4" s="289"/>
      <c r="M4" s="289"/>
      <c r="N4" s="289"/>
      <c r="O4" s="289"/>
      <c r="P4" s="289"/>
      <c r="Q4" s="289"/>
      <c r="R4" s="289"/>
      <c r="S4" s="289"/>
      <c r="T4" s="290" t="s">
        <v>76</v>
      </c>
      <c r="U4" s="274" t="s">
        <v>77</v>
      </c>
      <c r="V4" s="274"/>
      <c r="W4" s="34"/>
      <c r="X4" s="34"/>
      <c r="Y4" s="34"/>
      <c r="Z4" s="35"/>
      <c r="AA4" s="35"/>
      <c r="AB4" s="35"/>
    </row>
    <row r="5" spans="1:28" s="36" customFormat="1" ht="24.75" customHeight="1" x14ac:dyDescent="0.25">
      <c r="A5" s="281"/>
      <c r="B5" s="283"/>
      <c r="C5" s="37" t="s">
        <v>78</v>
      </c>
      <c r="D5" s="37" t="s">
        <v>79</v>
      </c>
      <c r="E5" s="287"/>
      <c r="F5" s="37" t="s">
        <v>80</v>
      </c>
      <c r="G5" s="37" t="s">
        <v>81</v>
      </c>
      <c r="H5" s="37" t="s">
        <v>82</v>
      </c>
      <c r="I5" s="37" t="s">
        <v>83</v>
      </c>
      <c r="J5" s="37" t="s">
        <v>84</v>
      </c>
      <c r="K5" s="37" t="s">
        <v>85</v>
      </c>
      <c r="L5" s="37" t="s">
        <v>86</v>
      </c>
      <c r="M5" s="37" t="s">
        <v>87</v>
      </c>
      <c r="N5" s="37" t="s">
        <v>88</v>
      </c>
      <c r="O5" s="37" t="s">
        <v>89</v>
      </c>
      <c r="P5" s="38" t="s">
        <v>90</v>
      </c>
      <c r="Q5" s="38" t="s">
        <v>91</v>
      </c>
      <c r="R5" s="38" t="s">
        <v>92</v>
      </c>
      <c r="S5" s="38" t="s">
        <v>93</v>
      </c>
      <c r="T5" s="291"/>
      <c r="U5" s="38" t="s">
        <v>94</v>
      </c>
      <c r="V5" s="39" t="s">
        <v>95</v>
      </c>
      <c r="W5" s="40"/>
      <c r="X5" s="40"/>
      <c r="Y5" s="41"/>
      <c r="Z5" s="35"/>
      <c r="AA5" s="35"/>
      <c r="AB5" s="35"/>
    </row>
    <row r="6" spans="1:28" s="50" customFormat="1" ht="12" x14ac:dyDescent="0.2">
      <c r="A6" s="42" t="s">
        <v>96</v>
      </c>
      <c r="B6" s="43" t="s">
        <v>97</v>
      </c>
      <c r="C6" s="43" t="s">
        <v>98</v>
      </c>
      <c r="D6" s="43" t="s">
        <v>99</v>
      </c>
      <c r="E6" s="44" t="s">
        <v>100</v>
      </c>
      <c r="F6" s="43" t="s">
        <v>101</v>
      </c>
      <c r="G6" s="43" t="s">
        <v>102</v>
      </c>
      <c r="H6" s="43" t="s">
        <v>103</v>
      </c>
      <c r="I6" s="43" t="s">
        <v>104</v>
      </c>
      <c r="J6" s="43" t="s">
        <v>105</v>
      </c>
      <c r="K6" s="43" t="s">
        <v>106</v>
      </c>
      <c r="L6" s="43" t="s">
        <v>107</v>
      </c>
      <c r="M6" s="43" t="s">
        <v>108</v>
      </c>
      <c r="N6" s="43" t="s">
        <v>109</v>
      </c>
      <c r="O6" s="43" t="s">
        <v>110</v>
      </c>
      <c r="P6" s="45" t="s">
        <v>111</v>
      </c>
      <c r="Q6" s="46" t="s">
        <v>112</v>
      </c>
      <c r="R6" s="46" t="s">
        <v>113</v>
      </c>
      <c r="S6" s="46" t="s">
        <v>114</v>
      </c>
      <c r="T6" s="46" t="s">
        <v>115</v>
      </c>
      <c r="U6" s="46" t="s">
        <v>116</v>
      </c>
      <c r="V6" s="47" t="s">
        <v>117</v>
      </c>
      <c r="W6" s="46"/>
      <c r="X6" s="48"/>
      <c r="Y6" s="48"/>
      <c r="Z6" s="49"/>
      <c r="AA6" s="49"/>
      <c r="AB6" s="49"/>
    </row>
    <row r="7" spans="1:28" s="36" customFormat="1" x14ac:dyDescent="0.25">
      <c r="A7" s="51"/>
      <c r="B7" s="52" t="s">
        <v>118</v>
      </c>
      <c r="C7" s="53">
        <f>C9+C183</f>
        <v>103569069963.53</v>
      </c>
      <c r="D7" s="53">
        <f>D9+D183</f>
        <v>104553694218.24001</v>
      </c>
      <c r="E7" s="53">
        <f>E9+E183</f>
        <v>105966477141.14</v>
      </c>
      <c r="F7" s="54"/>
      <c r="G7" s="54"/>
      <c r="H7" s="53">
        <f t="shared" ref="H7:T7" si="0">H9+H183</f>
        <v>6239988482.3999996</v>
      </c>
      <c r="I7" s="53">
        <f t="shared" si="0"/>
        <v>4696859175.7000008</v>
      </c>
      <c r="J7" s="53">
        <f t="shared" si="0"/>
        <v>12211346970.59</v>
      </c>
      <c r="K7" s="53">
        <f t="shared" si="0"/>
        <v>10777890858.85</v>
      </c>
      <c r="L7" s="53">
        <f t="shared" si="0"/>
        <v>8485006081.2199993</v>
      </c>
      <c r="M7" s="53">
        <f t="shared" si="0"/>
        <v>6647942981.9200001</v>
      </c>
      <c r="N7" s="53">
        <f t="shared" si="0"/>
        <v>12923684688.310001</v>
      </c>
      <c r="O7" s="53">
        <f t="shared" si="0"/>
        <v>8386998192.29</v>
      </c>
      <c r="P7" s="53">
        <f t="shared" si="0"/>
        <v>8202951709.7900009</v>
      </c>
      <c r="Q7" s="55">
        <f t="shared" si="0"/>
        <v>7144632643.1499996</v>
      </c>
      <c r="R7" s="55">
        <f t="shared" si="0"/>
        <v>7355929390.1800003</v>
      </c>
      <c r="S7" s="56">
        <f t="shared" si="0"/>
        <v>12893245966.740002</v>
      </c>
      <c r="T7" s="56">
        <f t="shared" si="0"/>
        <v>118651093080.89999</v>
      </c>
      <c r="U7" s="56">
        <f>T7-E7</f>
        <v>12684615939.759995</v>
      </c>
      <c r="V7" s="57">
        <f>G7/T7</f>
        <v>0</v>
      </c>
      <c r="W7" s="58"/>
      <c r="X7" s="59"/>
      <c r="Y7" s="59"/>
      <c r="Z7" s="35"/>
      <c r="AA7" s="35"/>
      <c r="AB7" s="35"/>
    </row>
    <row r="8" spans="1:28" s="70" customFormat="1" x14ac:dyDescent="0.25">
      <c r="A8" s="60"/>
      <c r="B8" s="61"/>
      <c r="C8" s="62"/>
      <c r="D8" s="62"/>
      <c r="E8" s="62"/>
      <c r="F8" s="63"/>
      <c r="G8" s="63"/>
      <c r="H8" s="62"/>
      <c r="I8" s="62"/>
      <c r="J8" s="62"/>
      <c r="K8" s="62"/>
      <c r="L8" s="62"/>
      <c r="M8" s="62"/>
      <c r="N8" s="62"/>
      <c r="O8" s="62"/>
      <c r="P8" s="62"/>
      <c r="Q8" s="64"/>
      <c r="R8" s="65"/>
      <c r="S8" s="66"/>
      <c r="T8" s="66"/>
      <c r="U8" s="66"/>
      <c r="V8" s="67"/>
      <c r="W8" s="68"/>
      <c r="X8" s="69"/>
      <c r="Y8" s="69"/>
    </row>
    <row r="9" spans="1:28" s="36" customFormat="1" ht="15.75" hidden="1" customHeight="1" x14ac:dyDescent="0.25">
      <c r="A9" s="71" t="s">
        <v>119</v>
      </c>
      <c r="B9" s="72" t="s">
        <v>11</v>
      </c>
      <c r="C9" s="73">
        <v>88836090168</v>
      </c>
      <c r="D9" s="73">
        <v>88763281318</v>
      </c>
      <c r="E9" s="73">
        <v>86319533725.839996</v>
      </c>
      <c r="F9" s="74">
        <f>E9/C9</f>
        <v>0.97167191354998983</v>
      </c>
      <c r="G9" s="74">
        <f>E9/D9</f>
        <v>0.97246893584966598</v>
      </c>
      <c r="H9" s="73">
        <v>5457587576.8199997</v>
      </c>
      <c r="I9" s="75">
        <v>3588450561.2600002</v>
      </c>
      <c r="J9" s="75">
        <v>11405456828.83</v>
      </c>
      <c r="K9" s="75">
        <v>9423287548.8500004</v>
      </c>
      <c r="L9" s="75">
        <v>5999182855.8199997</v>
      </c>
      <c r="M9" s="75">
        <v>4879718444.75</v>
      </c>
      <c r="N9" s="75">
        <v>11437313085.02</v>
      </c>
      <c r="O9" s="75">
        <v>6838747324.8199997</v>
      </c>
      <c r="P9" s="73">
        <v>6713769654.6400003</v>
      </c>
      <c r="Q9" s="76">
        <v>5877106949.9200001</v>
      </c>
      <c r="R9" s="75">
        <v>5565494747.5799999</v>
      </c>
      <c r="S9" s="73">
        <v>9133418147.5300007</v>
      </c>
      <c r="T9" s="73">
        <f>T10+T94</f>
        <v>100274587525.72</v>
      </c>
      <c r="U9" s="73">
        <f t="shared" ref="U9:U74" si="1">T9-E9</f>
        <v>13955053799.880005</v>
      </c>
      <c r="V9" s="74">
        <f t="shared" ref="V9:V72" si="2">G9/T9</f>
        <v>9.6980596963336486E-12</v>
      </c>
      <c r="W9" s="77"/>
      <c r="X9" s="77"/>
      <c r="Y9" s="78"/>
      <c r="Z9" s="78"/>
      <c r="AA9" s="78"/>
      <c r="AB9" s="31"/>
    </row>
    <row r="10" spans="1:28" s="36" customFormat="1" ht="15.75" hidden="1" customHeight="1" x14ac:dyDescent="0.25">
      <c r="A10" s="71" t="s">
        <v>119</v>
      </c>
      <c r="B10" s="72" t="s">
        <v>120</v>
      </c>
      <c r="C10" s="73">
        <v>88230220704</v>
      </c>
      <c r="D10" s="73">
        <v>88145618144</v>
      </c>
      <c r="E10" s="73">
        <v>83584769350.220001</v>
      </c>
      <c r="F10" s="74">
        <f t="shared" ref="F10:F73" si="3">E10/C10</f>
        <v>0.94734852393303159</v>
      </c>
      <c r="G10" s="74">
        <f t="shared" ref="G10:G73" si="4">E10/D10</f>
        <v>0.94825779329916182</v>
      </c>
      <c r="H10" s="73">
        <v>5404136464.9799995</v>
      </c>
      <c r="I10" s="75">
        <v>3534496729.5100002</v>
      </c>
      <c r="J10" s="75">
        <v>11060960440.379999</v>
      </c>
      <c r="K10" s="75">
        <v>8752479409.6200008</v>
      </c>
      <c r="L10" s="75">
        <v>5921243570.7299995</v>
      </c>
      <c r="M10" s="75">
        <v>4834127745.0600004</v>
      </c>
      <c r="N10" s="75">
        <v>10741003912.620001</v>
      </c>
      <c r="O10" s="75">
        <v>6796698379.2600002</v>
      </c>
      <c r="P10" s="73">
        <v>6666082666.1300001</v>
      </c>
      <c r="Q10" s="76">
        <v>5414524783.9899998</v>
      </c>
      <c r="R10" s="75">
        <v>5508582582.2299995</v>
      </c>
      <c r="S10" s="73">
        <v>8950432665.7099991</v>
      </c>
      <c r="T10" s="73">
        <f>T11+T25+T43+T45+T53+T67+T87</f>
        <v>99055718840.970001</v>
      </c>
      <c r="U10" s="73">
        <f t="shared" si="1"/>
        <v>15470949490.75</v>
      </c>
      <c r="V10" s="74">
        <f t="shared" si="2"/>
        <v>9.5729737201902685E-12</v>
      </c>
      <c r="W10" s="77"/>
      <c r="X10" s="77"/>
      <c r="Y10" s="78"/>
      <c r="Z10" s="78"/>
      <c r="AA10" s="78"/>
      <c r="AB10" s="31"/>
    </row>
    <row r="11" spans="1:28" s="85" customFormat="1" hidden="1" outlineLevel="2" x14ac:dyDescent="0.25">
      <c r="A11" s="79" t="s">
        <v>121</v>
      </c>
      <c r="B11" s="80" t="s">
        <v>13</v>
      </c>
      <c r="C11" s="81">
        <v>78491854300</v>
      </c>
      <c r="D11" s="81">
        <v>78491854300</v>
      </c>
      <c r="E11" s="81">
        <v>71504970430.720001</v>
      </c>
      <c r="F11" s="82">
        <f t="shared" si="3"/>
        <v>0.91098587322735736</v>
      </c>
      <c r="G11" s="82">
        <f t="shared" si="4"/>
        <v>0.91098587322735736</v>
      </c>
      <c r="H11" s="81">
        <v>4735802166.3000002</v>
      </c>
      <c r="I11" s="83">
        <v>2815324107.5500002</v>
      </c>
      <c r="J11" s="83">
        <v>11043342094.92</v>
      </c>
      <c r="K11" s="83">
        <v>7413513368.0900002</v>
      </c>
      <c r="L11" s="83">
        <v>4573666523.7700005</v>
      </c>
      <c r="M11" s="83">
        <v>4128311074.9699998</v>
      </c>
      <c r="N11" s="83">
        <v>9435351445.9500008</v>
      </c>
      <c r="O11" s="83">
        <v>5473382577.6599998</v>
      </c>
      <c r="P11" s="81">
        <v>5855384301.7600002</v>
      </c>
      <c r="Q11" s="84">
        <v>3939060060.5900002</v>
      </c>
      <c r="R11" s="83">
        <v>4181848984.4899998</v>
      </c>
      <c r="S11" s="81">
        <v>7909983724.6700001</v>
      </c>
      <c r="T11" s="81">
        <f>T12+T16</f>
        <v>88566928532.460007</v>
      </c>
      <c r="U11" s="81">
        <f t="shared" si="1"/>
        <v>17061958101.740005</v>
      </c>
      <c r="V11" s="82">
        <f t="shared" si="2"/>
        <v>1.0285846967059252E-11</v>
      </c>
      <c r="W11" s="77"/>
      <c r="X11" s="77"/>
      <c r="Y11" s="78"/>
      <c r="Z11" s="78"/>
      <c r="AA11" s="78"/>
      <c r="AB11" s="31"/>
    </row>
    <row r="12" spans="1:28" s="96" customFormat="1" ht="16.5" hidden="1" customHeight="1" outlineLevel="4" x14ac:dyDescent="0.25">
      <c r="A12" s="86" t="s">
        <v>122</v>
      </c>
      <c r="B12" s="87" t="s">
        <v>15</v>
      </c>
      <c r="C12" s="88">
        <v>45484017000</v>
      </c>
      <c r="D12" s="88">
        <v>45484017000</v>
      </c>
      <c r="E12" s="88">
        <v>39534748473.239998</v>
      </c>
      <c r="F12" s="89">
        <f t="shared" si="3"/>
        <v>0.8692008991474961</v>
      </c>
      <c r="G12" s="89">
        <f t="shared" si="4"/>
        <v>0.8692008991474961</v>
      </c>
      <c r="H12" s="88">
        <v>3396284509.52</v>
      </c>
      <c r="I12" s="90">
        <v>283342525.13</v>
      </c>
      <c r="J12" s="90">
        <v>8095714215.0600004</v>
      </c>
      <c r="K12" s="90">
        <v>4991330645.6899996</v>
      </c>
      <c r="L12" s="90">
        <v>2931369430.0999999</v>
      </c>
      <c r="M12" s="90">
        <v>1373228174.72</v>
      </c>
      <c r="N12" s="90">
        <v>6128716513.9499998</v>
      </c>
      <c r="O12" s="90">
        <v>3053146633.1300001</v>
      </c>
      <c r="P12" s="91">
        <v>3496199874.21</v>
      </c>
      <c r="Q12" s="92">
        <v>1376342950.4200001</v>
      </c>
      <c r="R12" s="90">
        <v>1620569657.8499999</v>
      </c>
      <c r="S12" s="91">
        <v>2788503343.46</v>
      </c>
      <c r="T12" s="91">
        <f>T13+T14+T15</f>
        <v>56782942338.540001</v>
      </c>
      <c r="U12" s="91">
        <f t="shared" si="1"/>
        <v>17248193865.300003</v>
      </c>
      <c r="V12" s="89">
        <f t="shared" si="2"/>
        <v>1.5307429720096553E-11</v>
      </c>
      <c r="W12" s="93"/>
      <c r="X12" s="93"/>
      <c r="Y12" s="94"/>
      <c r="Z12" s="94"/>
      <c r="AA12" s="94"/>
      <c r="AB12" s="95"/>
    </row>
    <row r="13" spans="1:28" s="85" customFormat="1" ht="28.5" hidden="1" customHeight="1" outlineLevel="4" x14ac:dyDescent="0.25">
      <c r="A13" s="97" t="s">
        <v>123</v>
      </c>
      <c r="B13" s="98" t="s">
        <v>124</v>
      </c>
      <c r="C13" s="99">
        <v>23691659000</v>
      </c>
      <c r="D13" s="99">
        <v>23691659000</v>
      </c>
      <c r="E13" s="99">
        <v>27117183875.990002</v>
      </c>
      <c r="F13" s="100">
        <f t="shared" si="3"/>
        <v>1.1445878009636219</v>
      </c>
      <c r="G13" s="100">
        <f t="shared" si="4"/>
        <v>1.1445878009636219</v>
      </c>
      <c r="H13" s="99">
        <v>1340938175.52</v>
      </c>
      <c r="I13" s="101">
        <v>283075744.06</v>
      </c>
      <c r="J13" s="101">
        <v>5161196887.0600004</v>
      </c>
      <c r="K13" s="101">
        <v>4389770141.9899998</v>
      </c>
      <c r="L13" s="101">
        <v>2523653030.0999999</v>
      </c>
      <c r="M13" s="101">
        <v>1105748059.0999999</v>
      </c>
      <c r="N13" s="101">
        <v>3896445899.5999999</v>
      </c>
      <c r="O13" s="101">
        <v>1634273548.1300001</v>
      </c>
      <c r="P13" s="102">
        <v>2093131238.6300001</v>
      </c>
      <c r="Q13" s="103">
        <v>1368302225.55</v>
      </c>
      <c r="R13" s="101">
        <v>1582078490.97</v>
      </c>
      <c r="S13" s="102">
        <v>1738570435.28</v>
      </c>
      <c r="T13" s="102">
        <v>28337337578.02</v>
      </c>
      <c r="U13" s="102">
        <f t="shared" si="1"/>
        <v>1220153702.0299988</v>
      </c>
      <c r="V13" s="100">
        <f t="shared" si="2"/>
        <v>4.0391508122888272E-11</v>
      </c>
      <c r="W13" s="77"/>
      <c r="X13" s="77"/>
      <c r="Y13" s="78"/>
      <c r="Z13" s="78"/>
      <c r="AA13" s="78"/>
      <c r="AB13" s="31"/>
    </row>
    <row r="14" spans="1:28" s="85" customFormat="1" ht="28.5" hidden="1" customHeight="1" outlineLevel="4" x14ac:dyDescent="0.25">
      <c r="A14" s="97" t="s">
        <v>125</v>
      </c>
      <c r="B14" s="98" t="s">
        <v>126</v>
      </c>
      <c r="C14" s="99">
        <v>21792358000</v>
      </c>
      <c r="D14" s="99">
        <v>21792358000</v>
      </c>
      <c r="E14" s="99">
        <v>12417564597.25</v>
      </c>
      <c r="F14" s="100">
        <f t="shared" si="3"/>
        <v>0.56981280305921922</v>
      </c>
      <c r="G14" s="100">
        <f t="shared" si="4"/>
        <v>0.56981280305921922</v>
      </c>
      <c r="H14" s="99">
        <v>2055346334</v>
      </c>
      <c r="I14" s="101">
        <v>266781.07</v>
      </c>
      <c r="J14" s="101">
        <v>2934517328</v>
      </c>
      <c r="K14" s="101">
        <v>601560503.70000005</v>
      </c>
      <c r="L14" s="101">
        <v>407716400</v>
      </c>
      <c r="M14" s="101">
        <v>267480115.62</v>
      </c>
      <c r="N14" s="101">
        <v>2232270614.3499999</v>
      </c>
      <c r="O14" s="101">
        <v>1418873085</v>
      </c>
      <c r="P14" s="102">
        <v>1403068635.5799999</v>
      </c>
      <c r="Q14" s="103">
        <v>8040724.8700000001</v>
      </c>
      <c r="R14" s="101">
        <v>38491166.880000003</v>
      </c>
      <c r="S14" s="102">
        <v>1049932908.1799999</v>
      </c>
      <c r="T14" s="102">
        <v>28445604759.66</v>
      </c>
      <c r="U14" s="102">
        <f t="shared" si="1"/>
        <v>16028040162.41</v>
      </c>
      <c r="V14" s="100">
        <f t="shared" si="2"/>
        <v>2.00316642192574E-11</v>
      </c>
      <c r="W14" s="77"/>
      <c r="X14" s="77"/>
      <c r="Y14" s="78"/>
      <c r="Z14" s="78"/>
      <c r="AA14" s="78"/>
      <c r="AB14" s="31"/>
    </row>
    <row r="15" spans="1:28" s="85" customFormat="1" ht="28.5" hidden="1" customHeight="1" outlineLevel="4" x14ac:dyDescent="0.25">
      <c r="A15" s="97" t="s">
        <v>127</v>
      </c>
      <c r="B15" s="98" t="s">
        <v>128</v>
      </c>
      <c r="C15" s="99"/>
      <c r="D15" s="99"/>
      <c r="E15" s="99"/>
      <c r="F15" s="100"/>
      <c r="G15" s="100"/>
      <c r="H15" s="99"/>
      <c r="I15" s="101"/>
      <c r="J15" s="101"/>
      <c r="K15" s="101"/>
      <c r="L15" s="101"/>
      <c r="M15" s="101"/>
      <c r="N15" s="101"/>
      <c r="O15" s="101"/>
      <c r="P15" s="102"/>
      <c r="Q15" s="103"/>
      <c r="R15" s="101"/>
      <c r="S15" s="102"/>
      <c r="T15" s="102">
        <v>0.86</v>
      </c>
      <c r="U15" s="102"/>
      <c r="V15" s="100"/>
      <c r="W15" s="77"/>
      <c r="X15" s="77"/>
      <c r="Y15" s="78"/>
      <c r="Z15" s="78"/>
      <c r="AA15" s="78"/>
      <c r="AB15" s="31"/>
    </row>
    <row r="16" spans="1:28" s="96" customFormat="1" ht="16.5" hidden="1" customHeight="1" outlineLevel="4" x14ac:dyDescent="0.25">
      <c r="A16" s="86" t="s">
        <v>129</v>
      </c>
      <c r="B16" s="87" t="s">
        <v>17</v>
      </c>
      <c r="C16" s="88">
        <v>33007837300</v>
      </c>
      <c r="D16" s="88">
        <v>33007837300</v>
      </c>
      <c r="E16" s="88">
        <v>31970221957.48</v>
      </c>
      <c r="F16" s="89">
        <f t="shared" si="3"/>
        <v>0.96856457655527761</v>
      </c>
      <c r="G16" s="89">
        <f t="shared" si="4"/>
        <v>0.96856457655527761</v>
      </c>
      <c r="H16" s="88">
        <v>1339517656.78</v>
      </c>
      <c r="I16" s="90">
        <v>2531981582.4200001</v>
      </c>
      <c r="J16" s="90">
        <v>2947627879.8600001</v>
      </c>
      <c r="K16" s="90">
        <v>2422182722.4000001</v>
      </c>
      <c r="L16" s="90">
        <v>1642297093.6700001</v>
      </c>
      <c r="M16" s="90">
        <v>2755082900.25</v>
      </c>
      <c r="N16" s="90">
        <v>3306634932</v>
      </c>
      <c r="O16" s="90">
        <v>2420235944.5300002</v>
      </c>
      <c r="P16" s="91">
        <v>2359184427.5500002</v>
      </c>
      <c r="Q16" s="92">
        <v>2562717110.1700001</v>
      </c>
      <c r="R16" s="90">
        <v>2561279326.6399999</v>
      </c>
      <c r="S16" s="91">
        <v>5121480381.21</v>
      </c>
      <c r="T16" s="91">
        <f>SUM(T17:T24)</f>
        <v>31783986193.920002</v>
      </c>
      <c r="U16" s="91">
        <f t="shared" si="1"/>
        <v>-186235763.55999756</v>
      </c>
      <c r="V16" s="89">
        <f t="shared" si="2"/>
        <v>3.0473351285955299E-11</v>
      </c>
      <c r="W16" s="93"/>
      <c r="X16" s="93"/>
      <c r="Y16" s="94"/>
      <c r="Z16" s="94"/>
      <c r="AA16" s="94"/>
      <c r="AB16" s="95"/>
    </row>
    <row r="17" spans="1:26" s="85" customFormat="1" ht="28.5" hidden="1" customHeight="1" outlineLevel="4" x14ac:dyDescent="0.25">
      <c r="A17" s="97" t="s">
        <v>130</v>
      </c>
      <c r="B17" s="98" t="s">
        <v>131</v>
      </c>
      <c r="C17" s="99">
        <v>29403516000</v>
      </c>
      <c r="D17" s="99">
        <v>29403516000</v>
      </c>
      <c r="E17" s="99">
        <v>29816147632.240002</v>
      </c>
      <c r="F17" s="100">
        <f t="shared" si="3"/>
        <v>1.0140334112505458</v>
      </c>
      <c r="G17" s="100">
        <f t="shared" si="4"/>
        <v>1.0140334112505458</v>
      </c>
      <c r="H17" s="99">
        <v>1256863380.3</v>
      </c>
      <c r="I17" s="101">
        <v>2445904512.3000002</v>
      </c>
      <c r="J17" s="101">
        <v>2522175032.8099999</v>
      </c>
      <c r="K17" s="101">
        <v>2111725405.3199999</v>
      </c>
      <c r="L17" s="101">
        <v>2335276317.4699998</v>
      </c>
      <c r="M17" s="101">
        <v>2606143488.5</v>
      </c>
      <c r="N17" s="101">
        <v>2597460256.7399998</v>
      </c>
      <c r="O17" s="101">
        <v>2266595893.8699999</v>
      </c>
      <c r="P17" s="102">
        <v>2180205501.21</v>
      </c>
      <c r="Q17" s="103">
        <v>2334795899.0100002</v>
      </c>
      <c r="R17" s="101">
        <v>2350916681.73</v>
      </c>
      <c r="S17" s="102">
        <v>4808085262.9799995</v>
      </c>
      <c r="T17" s="102">
        <v>26889728792.18</v>
      </c>
      <c r="U17" s="102">
        <f t="shared" si="1"/>
        <v>-2926418840.0600014</v>
      </c>
      <c r="V17" s="100">
        <f t="shared" si="2"/>
        <v>3.7710808431264073E-11</v>
      </c>
      <c r="W17" s="78"/>
      <c r="X17" s="78"/>
      <c r="Y17" s="78"/>
      <c r="Z17" s="31"/>
    </row>
    <row r="18" spans="1:26" s="85" customFormat="1" ht="101.25" hidden="1" customHeight="1" outlineLevel="4" x14ac:dyDescent="0.25">
      <c r="A18" s="97" t="s">
        <v>132</v>
      </c>
      <c r="B18" s="98" t="s">
        <v>133</v>
      </c>
      <c r="C18" s="99">
        <v>59368400</v>
      </c>
      <c r="D18" s="99">
        <v>59368400</v>
      </c>
      <c r="E18" s="99">
        <v>58965946.240000002</v>
      </c>
      <c r="F18" s="100">
        <f t="shared" si="3"/>
        <v>0.99322107787981484</v>
      </c>
      <c r="G18" s="100">
        <f t="shared" si="4"/>
        <v>0.99322107787981484</v>
      </c>
      <c r="H18" s="99">
        <v>539946.04</v>
      </c>
      <c r="I18" s="101">
        <v>843537.12</v>
      </c>
      <c r="J18" s="101">
        <v>2589924.1</v>
      </c>
      <c r="K18" s="101">
        <v>20529707.890000001</v>
      </c>
      <c r="L18" s="101">
        <v>-865423.9</v>
      </c>
      <c r="M18" s="101">
        <v>2065571.31</v>
      </c>
      <c r="N18" s="101">
        <v>18628410.289999999</v>
      </c>
      <c r="O18" s="101">
        <v>2466050.66</v>
      </c>
      <c r="P18" s="102">
        <v>682991.68</v>
      </c>
      <c r="Q18" s="103">
        <v>9443807.4600000009</v>
      </c>
      <c r="R18" s="101">
        <v>916777.55</v>
      </c>
      <c r="S18" s="102">
        <v>1124646.04</v>
      </c>
      <c r="T18" s="102">
        <v>74354107.930000007</v>
      </c>
      <c r="U18" s="102">
        <f t="shared" si="1"/>
        <v>15388161.690000005</v>
      </c>
      <c r="V18" s="100">
        <f t="shared" si="2"/>
        <v>1.3357985261754115E-8</v>
      </c>
      <c r="W18" s="78"/>
      <c r="X18" s="78"/>
      <c r="Y18" s="78"/>
      <c r="Z18" s="31"/>
    </row>
    <row r="19" spans="1:26" s="85" customFormat="1" ht="39" hidden="1" customHeight="1" outlineLevel="4" x14ac:dyDescent="0.25">
      <c r="A19" s="97" t="s">
        <v>134</v>
      </c>
      <c r="B19" s="98" t="s">
        <v>135</v>
      </c>
      <c r="C19" s="99">
        <v>247654200</v>
      </c>
      <c r="D19" s="99">
        <v>247654200</v>
      </c>
      <c r="E19" s="99">
        <v>182300743.06999999</v>
      </c>
      <c r="F19" s="100">
        <f t="shared" si="3"/>
        <v>0.73611004000739744</v>
      </c>
      <c r="G19" s="100">
        <f t="shared" si="4"/>
        <v>0.73611004000739744</v>
      </c>
      <c r="H19" s="99">
        <v>2808610.41</v>
      </c>
      <c r="I19" s="101">
        <v>5219943.83</v>
      </c>
      <c r="J19" s="101">
        <v>8838313.0199999996</v>
      </c>
      <c r="K19" s="101">
        <v>15950163.08</v>
      </c>
      <c r="L19" s="101">
        <v>19204409.77</v>
      </c>
      <c r="M19" s="101">
        <v>26706887.469999999</v>
      </c>
      <c r="N19" s="101">
        <v>54970468.530000001</v>
      </c>
      <c r="O19" s="101">
        <v>11712232.75</v>
      </c>
      <c r="P19" s="102">
        <v>6940020.6699999999</v>
      </c>
      <c r="Q19" s="103">
        <v>9529845.5500000007</v>
      </c>
      <c r="R19" s="101">
        <v>10024641.73</v>
      </c>
      <c r="S19" s="102">
        <v>10395206.26</v>
      </c>
      <c r="T19" s="102">
        <v>332870163.99000001</v>
      </c>
      <c r="U19" s="102">
        <f t="shared" si="1"/>
        <v>150569420.92000002</v>
      </c>
      <c r="V19" s="100">
        <f t="shared" si="2"/>
        <v>2.2114028820844137E-9</v>
      </c>
      <c r="W19" s="78"/>
      <c r="X19" s="78"/>
      <c r="Y19" s="78"/>
      <c r="Z19" s="31"/>
    </row>
    <row r="20" spans="1:26" s="85" customFormat="1" ht="54" hidden="1" customHeight="1" outlineLevel="4" x14ac:dyDescent="0.25">
      <c r="A20" s="97" t="s">
        <v>136</v>
      </c>
      <c r="B20" s="98" t="s">
        <v>137</v>
      </c>
      <c r="C20" s="99">
        <v>500140000</v>
      </c>
      <c r="D20" s="99">
        <v>500140000</v>
      </c>
      <c r="E20" s="99">
        <v>601248941.27999997</v>
      </c>
      <c r="F20" s="100">
        <f t="shared" si="3"/>
        <v>1.2021612774023274</v>
      </c>
      <c r="G20" s="100">
        <f t="shared" si="4"/>
        <v>1.2021612774023274</v>
      </c>
      <c r="H20" s="99">
        <v>44977634.030000001</v>
      </c>
      <c r="I20" s="101">
        <v>59289995.020000003</v>
      </c>
      <c r="J20" s="101">
        <v>61518926.869999997</v>
      </c>
      <c r="K20" s="101">
        <v>63237742.579999998</v>
      </c>
      <c r="L20" s="101">
        <v>45409328.079999998</v>
      </c>
      <c r="M20" s="101">
        <v>48791419.210000001</v>
      </c>
      <c r="N20" s="101">
        <v>39986806.829999998</v>
      </c>
      <c r="O20" s="101">
        <v>38764919.18</v>
      </c>
      <c r="P20" s="102">
        <v>44269999.689999998</v>
      </c>
      <c r="Q20" s="103">
        <v>44500399.200000003</v>
      </c>
      <c r="R20" s="101">
        <v>44857860.159999996</v>
      </c>
      <c r="S20" s="102">
        <v>65643910.43</v>
      </c>
      <c r="T20" s="102">
        <v>478002978.02999997</v>
      </c>
      <c r="U20" s="102">
        <f t="shared" si="1"/>
        <v>-123245963.25</v>
      </c>
      <c r="V20" s="100">
        <f t="shared" si="2"/>
        <v>2.5149660831754868E-9</v>
      </c>
      <c r="W20" s="78"/>
      <c r="X20" s="78"/>
      <c r="Y20" s="78"/>
      <c r="Z20" s="31"/>
    </row>
    <row r="21" spans="1:26" s="85" customFormat="1" ht="27" hidden="1" customHeight="1" outlineLevel="4" x14ac:dyDescent="0.25">
      <c r="A21" s="97" t="s">
        <v>138</v>
      </c>
      <c r="B21" s="98" t="s">
        <v>139</v>
      </c>
      <c r="C21" s="99">
        <v>0</v>
      </c>
      <c r="D21" s="99">
        <v>0</v>
      </c>
      <c r="E21" s="99">
        <v>-701.42</v>
      </c>
      <c r="F21" s="100"/>
      <c r="G21" s="100"/>
      <c r="H21" s="99">
        <v>0</v>
      </c>
      <c r="I21" s="101">
        <v>0</v>
      </c>
      <c r="J21" s="101">
        <v>0</v>
      </c>
      <c r="K21" s="101">
        <v>0</v>
      </c>
      <c r="L21" s="101">
        <v>0</v>
      </c>
      <c r="M21" s="101">
        <v>-0.38</v>
      </c>
      <c r="N21" s="101">
        <v>-701.04</v>
      </c>
      <c r="O21" s="101">
        <v>0</v>
      </c>
      <c r="P21" s="102">
        <v>0</v>
      </c>
      <c r="Q21" s="103">
        <v>0</v>
      </c>
      <c r="R21" s="101">
        <v>0</v>
      </c>
      <c r="S21" s="102">
        <v>0</v>
      </c>
      <c r="T21" s="102">
        <v>792.61</v>
      </c>
      <c r="U21" s="102">
        <f t="shared" si="1"/>
        <v>1494.03</v>
      </c>
      <c r="V21" s="100">
        <f t="shared" si="2"/>
        <v>0</v>
      </c>
      <c r="W21" s="78"/>
      <c r="X21" s="78"/>
      <c r="Y21" s="78"/>
      <c r="Z21" s="31"/>
    </row>
    <row r="22" spans="1:26" s="85" customFormat="1" ht="51" hidden="1" customHeight="1" outlineLevel="4" x14ac:dyDescent="0.25">
      <c r="A22" s="97" t="s">
        <v>140</v>
      </c>
      <c r="B22" s="98" t="s">
        <v>141</v>
      </c>
      <c r="C22" s="99">
        <v>2797158700</v>
      </c>
      <c r="D22" s="99">
        <v>2797158700</v>
      </c>
      <c r="E22" s="99">
        <v>1311559353.73</v>
      </c>
      <c r="F22" s="100">
        <f t="shared" si="3"/>
        <v>0.46888986088990947</v>
      </c>
      <c r="G22" s="100">
        <f t="shared" si="4"/>
        <v>0.46888986088990947</v>
      </c>
      <c r="H22" s="99">
        <v>34328086</v>
      </c>
      <c r="I22" s="101">
        <v>20723594.149999999</v>
      </c>
      <c r="J22" s="101">
        <v>352505683.06</v>
      </c>
      <c r="K22" s="101">
        <v>210739703.53</v>
      </c>
      <c r="L22" s="101">
        <v>-756727537.75</v>
      </c>
      <c r="M22" s="101">
        <v>71375534.140000001</v>
      </c>
      <c r="N22" s="101">
        <v>595589690.64999998</v>
      </c>
      <c r="O22" s="101">
        <v>100696848.06999999</v>
      </c>
      <c r="P22" s="102">
        <v>127085871.69</v>
      </c>
      <c r="Q22" s="103">
        <v>164447136.44</v>
      </c>
      <c r="R22" s="101">
        <v>154563365.74000001</v>
      </c>
      <c r="S22" s="102">
        <v>236231378.00999999</v>
      </c>
      <c r="T22" s="102">
        <v>4009028831.8099999</v>
      </c>
      <c r="U22" s="102">
        <f t="shared" si="1"/>
        <v>2697469478.0799999</v>
      </c>
      <c r="V22" s="100">
        <f t="shared" si="2"/>
        <v>1.1695846564371419E-10</v>
      </c>
      <c r="W22" s="78"/>
      <c r="X22" s="78"/>
      <c r="Y22" s="78"/>
      <c r="Z22" s="31"/>
    </row>
    <row r="23" spans="1:26" s="85" customFormat="1" ht="51" hidden="1" customHeight="1" outlineLevel="4" x14ac:dyDescent="0.25">
      <c r="A23" s="97" t="s">
        <v>142</v>
      </c>
      <c r="B23" s="98" t="s">
        <v>143</v>
      </c>
      <c r="C23" s="99"/>
      <c r="D23" s="99"/>
      <c r="E23" s="99"/>
      <c r="F23" s="100"/>
      <c r="G23" s="100"/>
      <c r="H23" s="99"/>
      <c r="I23" s="101"/>
      <c r="J23" s="101"/>
      <c r="K23" s="101"/>
      <c r="L23" s="101"/>
      <c r="M23" s="101"/>
      <c r="N23" s="101"/>
      <c r="O23" s="101"/>
      <c r="P23" s="102"/>
      <c r="Q23" s="103"/>
      <c r="R23" s="101"/>
      <c r="S23" s="102"/>
      <c r="T23" s="102">
        <v>527.37</v>
      </c>
      <c r="U23" s="102"/>
      <c r="V23" s="100"/>
      <c r="W23" s="78"/>
      <c r="X23" s="78"/>
      <c r="Y23" s="78"/>
      <c r="Z23" s="31"/>
    </row>
    <row r="24" spans="1:26" s="85" customFormat="1" ht="51.75" hidden="1" customHeight="1" outlineLevel="4" x14ac:dyDescent="0.25">
      <c r="A24" s="97" t="s">
        <v>144</v>
      </c>
      <c r="B24" s="98" t="s">
        <v>145</v>
      </c>
      <c r="C24" s="99">
        <v>0</v>
      </c>
      <c r="D24" s="99">
        <v>0</v>
      </c>
      <c r="E24" s="99">
        <v>42.34</v>
      </c>
      <c r="F24" s="100"/>
      <c r="G24" s="100"/>
      <c r="H24" s="99">
        <v>0</v>
      </c>
      <c r="I24" s="101">
        <v>0</v>
      </c>
      <c r="J24" s="101">
        <v>0</v>
      </c>
      <c r="K24" s="101">
        <v>0</v>
      </c>
      <c r="L24" s="101">
        <v>0</v>
      </c>
      <c r="M24" s="101">
        <v>0</v>
      </c>
      <c r="N24" s="101">
        <v>0</v>
      </c>
      <c r="O24" s="101">
        <v>0</v>
      </c>
      <c r="P24" s="102">
        <v>42.61</v>
      </c>
      <c r="Q24" s="103">
        <v>22.51</v>
      </c>
      <c r="R24" s="101">
        <v>-0.27</v>
      </c>
      <c r="S24" s="102">
        <v>-22.51</v>
      </c>
      <c r="T24" s="102"/>
      <c r="U24" s="102">
        <f t="shared" si="1"/>
        <v>-42.34</v>
      </c>
      <c r="V24" s="100" t="e">
        <f t="shared" si="2"/>
        <v>#DIV/0!</v>
      </c>
      <c r="W24" s="78"/>
      <c r="X24" s="78"/>
      <c r="Y24" s="78"/>
      <c r="Z24" s="31"/>
    </row>
    <row r="25" spans="1:26" s="85" customFormat="1" ht="38.25" hidden="1" outlineLevel="2" x14ac:dyDescent="0.25">
      <c r="A25" s="79" t="s">
        <v>146</v>
      </c>
      <c r="B25" s="80" t="s">
        <v>19</v>
      </c>
      <c r="C25" s="81">
        <v>4134435154</v>
      </c>
      <c r="D25" s="81">
        <v>4049832594</v>
      </c>
      <c r="E25" s="81">
        <v>4540625155.4499998</v>
      </c>
      <c r="F25" s="82">
        <f t="shared" si="3"/>
        <v>1.0982455852662285</v>
      </c>
      <c r="G25" s="82">
        <f t="shared" si="4"/>
        <v>1.1211883578045003</v>
      </c>
      <c r="H25" s="81">
        <v>400764130.10000002</v>
      </c>
      <c r="I25" s="83">
        <v>33950520.659999996</v>
      </c>
      <c r="J25" s="83">
        <v>569081995.29999995</v>
      </c>
      <c r="K25" s="83">
        <v>286824219.17000002</v>
      </c>
      <c r="L25" s="83">
        <v>441007197.50999999</v>
      </c>
      <c r="M25" s="83">
        <v>372582140.83999997</v>
      </c>
      <c r="N25" s="83">
        <v>393004754.25</v>
      </c>
      <c r="O25" s="83">
        <v>408990402.52999997</v>
      </c>
      <c r="P25" s="81">
        <v>429290230.19</v>
      </c>
      <c r="Q25" s="104">
        <v>415555269.24000001</v>
      </c>
      <c r="R25" s="83">
        <v>386199226.82999998</v>
      </c>
      <c r="S25" s="81">
        <v>403375068.82999998</v>
      </c>
      <c r="T25" s="81">
        <f>SUM(T26:T40)</f>
        <v>3521367966.9300003</v>
      </c>
      <c r="U25" s="81">
        <f t="shared" si="1"/>
        <v>-1019257188.5199995</v>
      </c>
      <c r="V25" s="82">
        <f t="shared" si="2"/>
        <v>3.1839568268180019E-10</v>
      </c>
      <c r="W25" s="78"/>
      <c r="X25" s="78"/>
      <c r="Y25" s="78"/>
      <c r="Z25" s="31"/>
    </row>
    <row r="26" spans="1:26" s="111" customFormat="1" ht="25.5" hidden="1" outlineLevel="2" x14ac:dyDescent="0.25">
      <c r="A26" s="105" t="s">
        <v>147</v>
      </c>
      <c r="B26" s="98" t="s">
        <v>148</v>
      </c>
      <c r="C26" s="106">
        <v>18456100</v>
      </c>
      <c r="D26" s="106">
        <v>18456100</v>
      </c>
      <c r="E26" s="106">
        <v>20302970.210000001</v>
      </c>
      <c r="F26" s="107">
        <f t="shared" si="3"/>
        <v>1.1000682814895888</v>
      </c>
      <c r="G26" s="107">
        <f t="shared" si="4"/>
        <v>1.1000682814895888</v>
      </c>
      <c r="H26" s="106">
        <v>1651979.29</v>
      </c>
      <c r="I26" s="108">
        <v>1424033.62</v>
      </c>
      <c r="J26" s="108">
        <v>1542365.06</v>
      </c>
      <c r="K26" s="108">
        <v>1868274.24</v>
      </c>
      <c r="L26" s="108">
        <v>1551268</v>
      </c>
      <c r="M26" s="108">
        <v>1644091</v>
      </c>
      <c r="N26" s="108">
        <v>2029783.84</v>
      </c>
      <c r="O26" s="108">
        <v>1840156.08</v>
      </c>
      <c r="P26" s="106">
        <v>1631636.92</v>
      </c>
      <c r="Q26" s="109">
        <v>1738803.77</v>
      </c>
      <c r="R26" s="108">
        <v>1602211.4</v>
      </c>
      <c r="S26" s="106">
        <v>1778366.99</v>
      </c>
      <c r="T26" s="106">
        <v>16807289.190000001</v>
      </c>
      <c r="U26" s="106">
        <f t="shared" si="1"/>
        <v>-3495681.0199999996</v>
      </c>
      <c r="V26" s="107">
        <f t="shared" si="2"/>
        <v>6.5451856575664042E-8</v>
      </c>
      <c r="W26" s="110"/>
      <c r="X26" s="110"/>
      <c r="Y26" s="110"/>
      <c r="Z26" s="110"/>
    </row>
    <row r="27" spans="1:26" s="111" customFormat="1" ht="40.5" hidden="1" customHeight="1" outlineLevel="2" x14ac:dyDescent="0.25">
      <c r="A27" s="105" t="s">
        <v>149</v>
      </c>
      <c r="B27" s="98" t="s">
        <v>150</v>
      </c>
      <c r="C27" s="106">
        <v>912380280</v>
      </c>
      <c r="D27" s="106">
        <v>845764500</v>
      </c>
      <c r="E27" s="106">
        <v>871823175.5</v>
      </c>
      <c r="F27" s="107">
        <f t="shared" si="3"/>
        <v>0.95554802598320077</v>
      </c>
      <c r="G27" s="107">
        <f t="shared" si="4"/>
        <v>1.0308107936665585</v>
      </c>
      <c r="H27" s="106">
        <v>92295368.090000004</v>
      </c>
      <c r="I27" s="108">
        <v>22780427.41</v>
      </c>
      <c r="J27" s="108">
        <v>69480992.040000007</v>
      </c>
      <c r="K27" s="108">
        <v>68955206.290000007</v>
      </c>
      <c r="L27" s="108">
        <v>63063850.950000003</v>
      </c>
      <c r="M27" s="108">
        <v>71632852.939999998</v>
      </c>
      <c r="N27" s="108">
        <v>73093535.030000001</v>
      </c>
      <c r="O27" s="108">
        <v>77999044.799999997</v>
      </c>
      <c r="P27" s="106">
        <v>76448567.840000004</v>
      </c>
      <c r="Q27" s="109">
        <v>83546696.430000007</v>
      </c>
      <c r="R27" s="108">
        <v>80019347.780000001</v>
      </c>
      <c r="S27" s="106">
        <v>92507285.900000006</v>
      </c>
      <c r="T27" s="106">
        <v>697912849.72000003</v>
      </c>
      <c r="U27" s="106">
        <f t="shared" si="1"/>
        <v>-173910325.77999997</v>
      </c>
      <c r="V27" s="107">
        <f t="shared" si="2"/>
        <v>1.4769907074789007E-9</v>
      </c>
      <c r="W27" s="110"/>
      <c r="X27" s="110"/>
      <c r="Y27" s="110"/>
      <c r="Z27" s="110"/>
    </row>
    <row r="28" spans="1:26" s="111" customFormat="1" ht="40.5" hidden="1" customHeight="1" outlineLevel="2" x14ac:dyDescent="0.25">
      <c r="A28" s="105" t="s">
        <v>151</v>
      </c>
      <c r="B28" s="98" t="s">
        <v>152</v>
      </c>
      <c r="C28" s="106">
        <v>348538780</v>
      </c>
      <c r="D28" s="106">
        <v>330552000</v>
      </c>
      <c r="E28" s="106">
        <v>354474036.93000001</v>
      </c>
      <c r="F28" s="107">
        <f t="shared" si="3"/>
        <v>1.0170289714389888</v>
      </c>
      <c r="G28" s="107">
        <f t="shared" si="4"/>
        <v>1.0723699657845058</v>
      </c>
      <c r="H28" s="106">
        <v>39186189.07</v>
      </c>
      <c r="I28" s="108">
        <v>9671971</v>
      </c>
      <c r="J28" s="108">
        <v>29499804.100000001</v>
      </c>
      <c r="K28" s="108">
        <v>27733883.170000002</v>
      </c>
      <c r="L28" s="108">
        <v>25349880.559999999</v>
      </c>
      <c r="M28" s="108">
        <v>28794376.550000001</v>
      </c>
      <c r="N28" s="108">
        <v>28420666.710000001</v>
      </c>
      <c r="O28" s="108">
        <v>30268008.91</v>
      </c>
      <c r="P28" s="106">
        <v>29666337</v>
      </c>
      <c r="Q28" s="109">
        <v>34529617.789999999</v>
      </c>
      <c r="R28" s="108">
        <v>33095360.82</v>
      </c>
      <c r="S28" s="106">
        <v>38257941.25</v>
      </c>
      <c r="T28" s="106">
        <v>307385512.52999997</v>
      </c>
      <c r="U28" s="106">
        <f t="shared" si="1"/>
        <v>-47088524.400000036</v>
      </c>
      <c r="V28" s="107">
        <f t="shared" si="2"/>
        <v>3.4886808976719277E-9</v>
      </c>
      <c r="W28" s="110"/>
      <c r="X28" s="110"/>
      <c r="Y28" s="110"/>
      <c r="Z28" s="110"/>
    </row>
    <row r="29" spans="1:26" s="111" customFormat="1" ht="40.5" hidden="1" customHeight="1" outlineLevel="2" x14ac:dyDescent="0.25">
      <c r="A29" s="105" t="s">
        <v>153</v>
      </c>
      <c r="B29" s="98" t="s">
        <v>154</v>
      </c>
      <c r="C29" s="106">
        <v>1722090</v>
      </c>
      <c r="D29" s="106">
        <v>1722090</v>
      </c>
      <c r="E29" s="106">
        <v>1949848.5</v>
      </c>
      <c r="F29" s="107">
        <f t="shared" si="3"/>
        <v>1.1322570248941692</v>
      </c>
      <c r="G29" s="107">
        <f t="shared" si="4"/>
        <v>1.1322570248941692</v>
      </c>
      <c r="H29" s="106">
        <v>486869.09</v>
      </c>
      <c r="I29" s="108">
        <v>-33175.279999999999</v>
      </c>
      <c r="J29" s="108">
        <v>-5681.42</v>
      </c>
      <c r="K29" s="108">
        <v>135483.21</v>
      </c>
      <c r="L29" s="108">
        <v>111479.09</v>
      </c>
      <c r="M29" s="108">
        <v>234208.61</v>
      </c>
      <c r="N29" s="108">
        <v>684460.82</v>
      </c>
      <c r="O29" s="108">
        <v>-102256.79</v>
      </c>
      <c r="P29" s="106">
        <v>200804.11</v>
      </c>
      <c r="Q29" s="109">
        <v>95240.89</v>
      </c>
      <c r="R29" s="108">
        <v>71818.23</v>
      </c>
      <c r="S29" s="106">
        <v>70597.94</v>
      </c>
      <c r="T29" s="106">
        <v>1795764.07</v>
      </c>
      <c r="U29" s="106">
        <f t="shared" si="1"/>
        <v>-154084.42999999993</v>
      </c>
      <c r="V29" s="107">
        <f t="shared" si="2"/>
        <v>6.3051546904720571E-7</v>
      </c>
      <c r="W29" s="110"/>
      <c r="X29" s="110"/>
      <c r="Y29" s="110"/>
      <c r="Z29" s="110"/>
    </row>
    <row r="30" spans="1:26" s="111" customFormat="1" ht="40.5" hidden="1" customHeight="1" outlineLevel="2" x14ac:dyDescent="0.25">
      <c r="A30" s="105" t="s">
        <v>155</v>
      </c>
      <c r="B30" s="98" t="s">
        <v>156</v>
      </c>
      <c r="C30" s="106">
        <v>12340</v>
      </c>
      <c r="D30" s="106">
        <v>12340</v>
      </c>
      <c r="E30" s="106">
        <v>-9841.17</v>
      </c>
      <c r="F30" s="107">
        <f t="shared" si="3"/>
        <v>-0.79750162074554298</v>
      </c>
      <c r="G30" s="107">
        <f t="shared" si="4"/>
        <v>-0.79750162074554298</v>
      </c>
      <c r="H30" s="106">
        <v>-5436.81</v>
      </c>
      <c r="I30" s="108">
        <v>1701.12</v>
      </c>
      <c r="J30" s="108">
        <v>292.17</v>
      </c>
      <c r="K30" s="108">
        <v>0</v>
      </c>
      <c r="L30" s="108">
        <v>16.54</v>
      </c>
      <c r="M30" s="108">
        <v>0.01</v>
      </c>
      <c r="N30" s="108">
        <v>-3618.31</v>
      </c>
      <c r="O30" s="108">
        <v>48.81</v>
      </c>
      <c r="P30" s="106">
        <v>10310.51</v>
      </c>
      <c r="Q30" s="109">
        <v>-10284.58</v>
      </c>
      <c r="R30" s="108">
        <v>-2873.03</v>
      </c>
      <c r="S30" s="106">
        <v>2.4</v>
      </c>
      <c r="T30" s="106">
        <v>10433.4</v>
      </c>
      <c r="U30" s="106">
        <f t="shared" si="1"/>
        <v>20274.57</v>
      </c>
      <c r="V30" s="107">
        <f t="shared" si="2"/>
        <v>-7.6437366605856485E-5</v>
      </c>
      <c r="W30" s="110"/>
      <c r="X30" s="110"/>
      <c r="Y30" s="110"/>
      <c r="Z30" s="110"/>
    </row>
    <row r="31" spans="1:26" s="111" customFormat="1" ht="40.5" hidden="1" customHeight="1" outlineLevel="2" x14ac:dyDescent="0.25">
      <c r="A31" s="105" t="s">
        <v>157</v>
      </c>
      <c r="B31" s="98" t="s">
        <v>158</v>
      </c>
      <c r="C31" s="106">
        <v>139600</v>
      </c>
      <c r="D31" s="106">
        <v>139600</v>
      </c>
      <c r="E31" s="106">
        <v>150927.81</v>
      </c>
      <c r="F31" s="107">
        <f t="shared" si="3"/>
        <v>1.081144770773639</v>
      </c>
      <c r="G31" s="107">
        <f t="shared" si="4"/>
        <v>1.081144770773639</v>
      </c>
      <c r="H31" s="106">
        <v>6823.75</v>
      </c>
      <c r="I31" s="108">
        <v>6560.9</v>
      </c>
      <c r="J31" s="108">
        <v>37558.25</v>
      </c>
      <c r="K31" s="108">
        <v>2485.37</v>
      </c>
      <c r="L31" s="108">
        <v>28249.15</v>
      </c>
      <c r="M31" s="108">
        <v>4165.82</v>
      </c>
      <c r="N31" s="108">
        <v>1263.6500000000001</v>
      </c>
      <c r="O31" s="108">
        <v>11448.65</v>
      </c>
      <c r="P31" s="106">
        <v>9033.33</v>
      </c>
      <c r="Q31" s="109">
        <v>19728.41</v>
      </c>
      <c r="R31" s="108">
        <v>8917.4599999999991</v>
      </c>
      <c r="S31" s="106">
        <v>14693.07</v>
      </c>
      <c r="T31" s="106">
        <v>94343.4</v>
      </c>
      <c r="U31" s="106">
        <f t="shared" si="1"/>
        <v>-56584.41</v>
      </c>
      <c r="V31" s="107">
        <f t="shared" si="2"/>
        <v>1.1459675724784554E-5</v>
      </c>
      <c r="W31" s="110"/>
      <c r="X31" s="110"/>
      <c r="Y31" s="110"/>
      <c r="Z31" s="110"/>
    </row>
    <row r="32" spans="1:26" s="111" customFormat="1" ht="40.5" hidden="1" customHeight="1" outlineLevel="2" x14ac:dyDescent="0.25">
      <c r="A32" s="105" t="s">
        <v>159</v>
      </c>
      <c r="B32" s="98" t="s">
        <v>160</v>
      </c>
      <c r="C32" s="106">
        <v>1109570</v>
      </c>
      <c r="D32" s="106">
        <v>1109570</v>
      </c>
      <c r="E32" s="106">
        <v>813776.93</v>
      </c>
      <c r="F32" s="107">
        <f t="shared" si="3"/>
        <v>0.73341648566561823</v>
      </c>
      <c r="G32" s="107">
        <f t="shared" si="4"/>
        <v>0.73341648566561823</v>
      </c>
      <c r="H32" s="106" t="s">
        <v>161</v>
      </c>
      <c r="I32" s="108">
        <v>99001.89</v>
      </c>
      <c r="J32" s="108">
        <v>109790.57</v>
      </c>
      <c r="K32" s="108">
        <v>155241.59</v>
      </c>
      <c r="L32" s="108">
        <v>75373.25</v>
      </c>
      <c r="M32" s="108">
        <v>32486.75</v>
      </c>
      <c r="N32" s="108">
        <v>99047.7</v>
      </c>
      <c r="O32" s="108">
        <v>102536.04</v>
      </c>
      <c r="P32" s="106">
        <v>49741.19</v>
      </c>
      <c r="Q32" s="109">
        <v>3164.91</v>
      </c>
      <c r="R32" s="108">
        <v>2296.37</v>
      </c>
      <c r="S32" s="106">
        <v>79197.17</v>
      </c>
      <c r="T32" s="106">
        <v>1187215.28</v>
      </c>
      <c r="U32" s="106">
        <f t="shared" si="1"/>
        <v>373438.35</v>
      </c>
      <c r="V32" s="107">
        <f t="shared" si="2"/>
        <v>6.1776199988397909E-7</v>
      </c>
      <c r="W32" s="110"/>
      <c r="X32" s="110"/>
      <c r="Y32" s="110"/>
      <c r="Z32" s="110"/>
    </row>
    <row r="33" spans="1:26" s="111" customFormat="1" ht="40.5" hidden="1" customHeight="1" outlineLevel="2" x14ac:dyDescent="0.25">
      <c r="A33" s="105" t="s">
        <v>162</v>
      </c>
      <c r="B33" s="98" t="s">
        <v>163</v>
      </c>
      <c r="C33" s="106">
        <v>789716277</v>
      </c>
      <c r="D33" s="106">
        <v>789716277</v>
      </c>
      <c r="E33" s="106">
        <v>1010400238.47</v>
      </c>
      <c r="F33" s="107">
        <f t="shared" si="3"/>
        <v>1.2794471481686327</v>
      </c>
      <c r="G33" s="107">
        <f t="shared" si="4"/>
        <v>1.2794471481686327</v>
      </c>
      <c r="H33" s="106">
        <v>75165322.180000007</v>
      </c>
      <c r="I33" s="108">
        <v>1388269.41</v>
      </c>
      <c r="J33" s="108">
        <v>139783844.19999999</v>
      </c>
      <c r="K33" s="108">
        <v>59716317.939999998</v>
      </c>
      <c r="L33" s="108">
        <v>106071965.33</v>
      </c>
      <c r="M33" s="108">
        <v>83482820.379999995</v>
      </c>
      <c r="N33" s="108">
        <v>83211900.269999996</v>
      </c>
      <c r="O33" s="108">
        <v>91990034.799999997</v>
      </c>
      <c r="P33" s="106">
        <v>93843515.230000004</v>
      </c>
      <c r="Q33" s="109">
        <v>96270884.459999993</v>
      </c>
      <c r="R33" s="108">
        <v>93339573.109999999</v>
      </c>
      <c r="S33" s="106">
        <v>86135791.159999996</v>
      </c>
      <c r="T33" s="106">
        <v>771099121.38</v>
      </c>
      <c r="U33" s="106">
        <f t="shared" si="1"/>
        <v>-239301117.09000003</v>
      </c>
      <c r="V33" s="107">
        <f t="shared" si="2"/>
        <v>1.6592512073919447E-9</v>
      </c>
      <c r="W33" s="110"/>
      <c r="X33" s="110"/>
      <c r="Y33" s="110"/>
      <c r="Z33" s="110"/>
    </row>
    <row r="34" spans="1:26" s="111" customFormat="1" ht="40.5" hidden="1" customHeight="1" outlineLevel="2" x14ac:dyDescent="0.25">
      <c r="A34" s="105" t="s">
        <v>164</v>
      </c>
      <c r="B34" s="98" t="s">
        <v>165</v>
      </c>
      <c r="C34" s="106">
        <v>499795180</v>
      </c>
      <c r="D34" s="106">
        <v>499795180</v>
      </c>
      <c r="E34" s="106">
        <v>639461517.38999999</v>
      </c>
      <c r="F34" s="107">
        <f t="shared" si="3"/>
        <v>1.2794471475095057</v>
      </c>
      <c r="G34" s="107">
        <f t="shared" si="4"/>
        <v>1.2794471475095057</v>
      </c>
      <c r="H34" s="106">
        <v>47570585.549999997</v>
      </c>
      <c r="I34" s="108">
        <v>878607.17</v>
      </c>
      <c r="J34" s="108">
        <v>88466318.379999995</v>
      </c>
      <c r="K34" s="108">
        <v>37793228.619999997</v>
      </c>
      <c r="L34" s="108">
        <v>67130763.939999998</v>
      </c>
      <c r="M34" s="108">
        <v>52834559.039999999</v>
      </c>
      <c r="N34" s="108">
        <v>52663099.219999999</v>
      </c>
      <c r="O34" s="108">
        <v>58218599.890000001</v>
      </c>
      <c r="P34" s="106">
        <v>59391629.530000001</v>
      </c>
      <c r="Q34" s="109">
        <v>60927861.57</v>
      </c>
      <c r="R34" s="108">
        <v>59072694.899999999</v>
      </c>
      <c r="S34" s="106">
        <v>54513569.579999998</v>
      </c>
      <c r="T34" s="106">
        <v>381283798.31999999</v>
      </c>
      <c r="U34" s="106">
        <f t="shared" si="1"/>
        <v>-258177719.06999999</v>
      </c>
      <c r="V34" s="107">
        <f t="shared" si="2"/>
        <v>3.3556294632684714E-9</v>
      </c>
      <c r="W34" s="110"/>
      <c r="X34" s="110"/>
      <c r="Y34" s="110"/>
      <c r="Z34" s="110"/>
    </row>
    <row r="35" spans="1:26" s="111" customFormat="1" ht="40.5" hidden="1" customHeight="1" outlineLevel="2" x14ac:dyDescent="0.25">
      <c r="A35" s="105" t="s">
        <v>166</v>
      </c>
      <c r="B35" s="98" t="s">
        <v>167</v>
      </c>
      <c r="C35" s="106">
        <v>4371408</v>
      </c>
      <c r="D35" s="106">
        <v>4371408</v>
      </c>
      <c r="E35" s="106">
        <v>5457729.04</v>
      </c>
      <c r="F35" s="107">
        <f t="shared" si="3"/>
        <v>1.2485059825118132</v>
      </c>
      <c r="G35" s="107">
        <f t="shared" si="4"/>
        <v>1.2485059825118132</v>
      </c>
      <c r="H35" s="106">
        <v>442343.94</v>
      </c>
      <c r="I35" s="108">
        <v>82466.240000000005</v>
      </c>
      <c r="J35" s="108">
        <v>861426.47</v>
      </c>
      <c r="K35" s="108">
        <v>509966.8</v>
      </c>
      <c r="L35" s="108">
        <v>469040.56</v>
      </c>
      <c r="M35" s="108">
        <v>375755.75</v>
      </c>
      <c r="N35" s="108">
        <v>488198.24</v>
      </c>
      <c r="O35" s="108">
        <v>475861.44</v>
      </c>
      <c r="P35" s="106">
        <v>450974.67</v>
      </c>
      <c r="Q35" s="109">
        <v>505536.87</v>
      </c>
      <c r="R35" s="108">
        <v>451011.5</v>
      </c>
      <c r="S35" s="106">
        <v>345146.56</v>
      </c>
      <c r="T35" s="106">
        <v>5422934</v>
      </c>
      <c r="U35" s="106">
        <f t="shared" si="1"/>
        <v>-34795.040000000037</v>
      </c>
      <c r="V35" s="107">
        <f t="shared" si="2"/>
        <v>2.3022702885777574E-7</v>
      </c>
      <c r="W35" s="110"/>
      <c r="X35" s="110"/>
      <c r="Y35" s="110"/>
      <c r="Z35" s="110"/>
    </row>
    <row r="36" spans="1:26" s="111" customFormat="1" ht="40.5" hidden="1" customHeight="1" outlineLevel="2" x14ac:dyDescent="0.25">
      <c r="A36" s="105" t="s">
        <v>168</v>
      </c>
      <c r="B36" s="98" t="s">
        <v>169</v>
      </c>
      <c r="C36" s="106">
        <v>2766580</v>
      </c>
      <c r="D36" s="106">
        <v>2766580</v>
      </c>
      <c r="E36" s="106">
        <v>3454084.39</v>
      </c>
      <c r="F36" s="107">
        <f t="shared" si="3"/>
        <v>1.2485033470928006</v>
      </c>
      <c r="G36" s="107">
        <f t="shared" si="4"/>
        <v>1.2485033470928006</v>
      </c>
      <c r="H36" s="106">
        <v>279950.36</v>
      </c>
      <c r="I36" s="108">
        <v>52191.19</v>
      </c>
      <c r="J36" s="108">
        <v>545179.14</v>
      </c>
      <c r="K36" s="108">
        <v>322747.53000000003</v>
      </c>
      <c r="L36" s="108">
        <v>296846.11</v>
      </c>
      <c r="M36" s="108">
        <v>237808.11</v>
      </c>
      <c r="N36" s="108">
        <v>308970.58</v>
      </c>
      <c r="O36" s="108">
        <v>301162.90999999997</v>
      </c>
      <c r="P36" s="106">
        <v>285412.57</v>
      </c>
      <c r="Q36" s="109">
        <v>319943.84999999998</v>
      </c>
      <c r="R36" s="108">
        <v>285435.88</v>
      </c>
      <c r="S36" s="106">
        <v>218436.16</v>
      </c>
      <c r="T36" s="106">
        <v>2681467.0699999998</v>
      </c>
      <c r="U36" s="106">
        <f t="shared" si="1"/>
        <v>-772617.3200000003</v>
      </c>
      <c r="V36" s="107">
        <f t="shared" si="2"/>
        <v>4.6560457932187128E-7</v>
      </c>
      <c r="W36" s="110"/>
      <c r="X36" s="110"/>
      <c r="Y36" s="110"/>
      <c r="Z36" s="110"/>
    </row>
    <row r="37" spans="1:26" s="111" customFormat="1" ht="40.5" hidden="1" customHeight="1" outlineLevel="2" x14ac:dyDescent="0.25">
      <c r="A37" s="105" t="s">
        <v>170</v>
      </c>
      <c r="B37" s="98" t="s">
        <v>171</v>
      </c>
      <c r="C37" s="106">
        <v>952566939</v>
      </c>
      <c r="D37" s="106">
        <v>952566939</v>
      </c>
      <c r="E37" s="106">
        <v>1115595973.4000001</v>
      </c>
      <c r="F37" s="107">
        <f t="shared" si="3"/>
        <v>1.1711470635031143</v>
      </c>
      <c r="G37" s="107">
        <f t="shared" si="4"/>
        <v>1.1711470635031143</v>
      </c>
      <c r="H37" s="106">
        <v>92998445.060000002</v>
      </c>
      <c r="I37" s="108">
        <v>1390390.24</v>
      </c>
      <c r="J37" s="108">
        <v>167375890.62</v>
      </c>
      <c r="K37" s="108">
        <v>65833022.710000001</v>
      </c>
      <c r="L37" s="108">
        <v>115235331.55</v>
      </c>
      <c r="M37" s="108">
        <v>93517497.680000007</v>
      </c>
      <c r="N37" s="108">
        <v>97867985.680000007</v>
      </c>
      <c r="O37" s="108">
        <v>101624887.55</v>
      </c>
      <c r="P37" s="106">
        <v>109867044.88</v>
      </c>
      <c r="Q37" s="109">
        <v>98354041.909999996</v>
      </c>
      <c r="R37" s="108">
        <v>84729190.349999994</v>
      </c>
      <c r="S37" s="106">
        <v>86802245.170000002</v>
      </c>
      <c r="T37" s="106">
        <v>1025246553.52</v>
      </c>
      <c r="U37" s="106">
        <f t="shared" si="1"/>
        <v>-90349419.880000114</v>
      </c>
      <c r="V37" s="107">
        <f t="shared" si="2"/>
        <v>1.1423077302549236E-9</v>
      </c>
      <c r="W37" s="110"/>
      <c r="X37" s="110"/>
      <c r="Y37" s="110"/>
      <c r="Z37" s="110"/>
    </row>
    <row r="38" spans="1:26" s="111" customFormat="1" ht="40.5" hidden="1" customHeight="1" outlineLevel="2" x14ac:dyDescent="0.25">
      <c r="A38" s="105" t="s">
        <v>172</v>
      </c>
      <c r="B38" s="98" t="s">
        <v>173</v>
      </c>
      <c r="C38" s="106">
        <v>602860010</v>
      </c>
      <c r="D38" s="106">
        <v>602860010</v>
      </c>
      <c r="E38" s="106">
        <v>706037733.04999995</v>
      </c>
      <c r="F38" s="107">
        <f t="shared" si="3"/>
        <v>1.1711470678740159</v>
      </c>
      <c r="G38" s="107">
        <f t="shared" si="4"/>
        <v>1.1711470678740159</v>
      </c>
      <c r="H38" s="106">
        <v>58856802.020000003</v>
      </c>
      <c r="I38" s="108">
        <v>879949.37</v>
      </c>
      <c r="J38" s="108">
        <v>105928756.64</v>
      </c>
      <c r="K38" s="108">
        <v>41664365.259999998</v>
      </c>
      <c r="L38" s="108">
        <v>72930069.849999994</v>
      </c>
      <c r="M38" s="108">
        <v>59185299.740000002</v>
      </c>
      <c r="N38" s="108">
        <v>61938634.039999999</v>
      </c>
      <c r="O38" s="108">
        <v>64316299.939999998</v>
      </c>
      <c r="P38" s="106">
        <v>69532591.709999993</v>
      </c>
      <c r="Q38" s="109">
        <v>62246249</v>
      </c>
      <c r="R38" s="108">
        <v>53623360.890000001</v>
      </c>
      <c r="S38" s="106">
        <v>54935354.590000004</v>
      </c>
      <c r="T38" s="106">
        <v>506951556.88</v>
      </c>
      <c r="U38" s="106">
        <f t="shared" si="1"/>
        <v>-199086176.16999996</v>
      </c>
      <c r="V38" s="107">
        <f t="shared" si="2"/>
        <v>2.3101755029252963E-9</v>
      </c>
      <c r="W38" s="110"/>
      <c r="X38" s="110"/>
      <c r="Y38" s="110"/>
      <c r="Z38" s="110"/>
    </row>
    <row r="39" spans="1:26" s="111" customFormat="1" ht="40.5" hidden="1" customHeight="1" outlineLevel="2" x14ac:dyDescent="0.25">
      <c r="A39" s="105" t="s">
        <v>174</v>
      </c>
      <c r="B39" s="98" t="s">
        <v>175</v>
      </c>
      <c r="C39" s="106">
        <v>0</v>
      </c>
      <c r="D39" s="106">
        <v>0</v>
      </c>
      <c r="E39" s="106">
        <v>-115922224.64</v>
      </c>
      <c r="F39" s="107"/>
      <c r="G39" s="107"/>
      <c r="H39" s="106">
        <v>-5007724.92</v>
      </c>
      <c r="I39" s="108">
        <v>-2861125.91</v>
      </c>
      <c r="J39" s="108">
        <v>-21155598.16</v>
      </c>
      <c r="K39" s="108">
        <v>-10941410.24</v>
      </c>
      <c r="L39" s="108">
        <v>-6924539.0800000001</v>
      </c>
      <c r="M39" s="108">
        <v>-11877044.51</v>
      </c>
      <c r="N39" s="108">
        <v>-4776331.34</v>
      </c>
      <c r="O39" s="108">
        <v>-11057418.210000001</v>
      </c>
      <c r="P39" s="106">
        <v>-7408611.4699999997</v>
      </c>
      <c r="Q39" s="109">
        <v>-14080780.1</v>
      </c>
      <c r="R39" s="108">
        <v>-12309003.699999999</v>
      </c>
      <c r="S39" s="106">
        <v>-7522637</v>
      </c>
      <c r="T39" s="106">
        <v>-131492195.93000001</v>
      </c>
      <c r="U39" s="106">
        <f t="shared" si="1"/>
        <v>-15569971.290000007</v>
      </c>
      <c r="V39" s="107">
        <f t="shared" si="2"/>
        <v>0</v>
      </c>
      <c r="W39" s="110"/>
      <c r="X39" s="110"/>
      <c r="Y39" s="110"/>
      <c r="Z39" s="110"/>
    </row>
    <row r="40" spans="1:26" s="111" customFormat="1" ht="40.5" hidden="1" customHeight="1" outlineLevel="2" x14ac:dyDescent="0.25">
      <c r="A40" s="105" t="s">
        <v>176</v>
      </c>
      <c r="B40" s="112" t="s">
        <v>177</v>
      </c>
      <c r="C40" s="106">
        <v>0</v>
      </c>
      <c r="D40" s="106">
        <v>0</v>
      </c>
      <c r="E40" s="106">
        <v>-73364790.359999999</v>
      </c>
      <c r="F40" s="107"/>
      <c r="G40" s="107"/>
      <c r="H40" s="106">
        <v>-3169286.07</v>
      </c>
      <c r="I40" s="108">
        <v>-1810747.71</v>
      </c>
      <c r="J40" s="108">
        <v>-13388942.76</v>
      </c>
      <c r="K40" s="108">
        <v>-6924593.3200000003</v>
      </c>
      <c r="L40" s="108">
        <v>-4382398.29</v>
      </c>
      <c r="M40" s="108">
        <v>-7516737.0300000003</v>
      </c>
      <c r="N40" s="108">
        <v>-3022841.88</v>
      </c>
      <c r="O40" s="108">
        <v>-6998012.29</v>
      </c>
      <c r="P40" s="106">
        <v>-4688757.83</v>
      </c>
      <c r="Q40" s="109">
        <v>-8911435.9399999995</v>
      </c>
      <c r="R40" s="108">
        <v>-7790115.1299999999</v>
      </c>
      <c r="S40" s="106">
        <v>-4760922.1100000003</v>
      </c>
      <c r="T40" s="106">
        <v>-65018675.899999999</v>
      </c>
      <c r="U40" s="106">
        <f t="shared" si="1"/>
        <v>8346114.4600000009</v>
      </c>
      <c r="V40" s="107">
        <f t="shared" si="2"/>
        <v>0</v>
      </c>
      <c r="W40" s="110"/>
      <c r="X40" s="110"/>
      <c r="Y40" s="110"/>
      <c r="Z40" s="110"/>
    </row>
    <row r="41" spans="1:26" s="111" customFormat="1" ht="16.5" hidden="1" customHeight="1" outlineLevel="2" x14ac:dyDescent="0.25">
      <c r="A41" s="105"/>
      <c r="B41" s="113" t="s">
        <v>178</v>
      </c>
      <c r="C41" s="114">
        <f>C33+C35+C37+C39</f>
        <v>1746654624</v>
      </c>
      <c r="D41" s="115">
        <f t="shared" ref="D41:Q42" si="5">D33+D35+D37+D39</f>
        <v>1746654624</v>
      </c>
      <c r="E41" s="115">
        <f t="shared" si="5"/>
        <v>2015531716.27</v>
      </c>
      <c r="F41" s="116">
        <f t="shared" si="3"/>
        <v>1.1539383279186852</v>
      </c>
      <c r="G41" s="116">
        <f t="shared" si="4"/>
        <v>1.1539383279186852</v>
      </c>
      <c r="H41" s="115">
        <f t="shared" si="5"/>
        <v>163598386.26000002</v>
      </c>
      <c r="I41" s="115">
        <f t="shared" si="5"/>
        <v>-2.0000000484287739E-2</v>
      </c>
      <c r="J41" s="115">
        <f t="shared" si="5"/>
        <v>286865563.12999994</v>
      </c>
      <c r="K41" s="115">
        <f t="shared" si="5"/>
        <v>115117897.20999999</v>
      </c>
      <c r="L41" s="115">
        <f t="shared" si="5"/>
        <v>214851798.35999998</v>
      </c>
      <c r="M41" s="115">
        <f t="shared" si="5"/>
        <v>165499029.30000001</v>
      </c>
      <c r="N41" s="117">
        <f t="shared" si="5"/>
        <v>176791752.84999999</v>
      </c>
      <c r="O41" s="117">
        <f t="shared" si="5"/>
        <v>183033365.57999998</v>
      </c>
      <c r="P41" s="115">
        <f t="shared" si="5"/>
        <v>196752923.31</v>
      </c>
      <c r="Q41" s="117">
        <f t="shared" si="5"/>
        <v>181049683.14000002</v>
      </c>
      <c r="R41" s="118">
        <f>R33+R35+R37+R39</f>
        <v>166210771.25999999</v>
      </c>
      <c r="S41" s="118">
        <f t="shared" ref="S41:T42" si="6">S33+S35+S37+S39</f>
        <v>165760545.88999999</v>
      </c>
      <c r="T41" s="118">
        <f t="shared" si="6"/>
        <v>1670276412.97</v>
      </c>
      <c r="U41" s="114">
        <f t="shared" si="1"/>
        <v>-345255303.29999995</v>
      </c>
      <c r="V41" s="107">
        <f t="shared" si="2"/>
        <v>6.9086668467455109E-10</v>
      </c>
      <c r="W41" s="110"/>
      <c r="X41" s="110"/>
      <c r="Y41" s="110"/>
      <c r="Z41" s="110"/>
    </row>
    <row r="42" spans="1:26" s="111" customFormat="1" ht="26.25" hidden="1" customHeight="1" outlineLevel="2" x14ac:dyDescent="0.25">
      <c r="A42" s="105"/>
      <c r="B42" s="113" t="s">
        <v>179</v>
      </c>
      <c r="C42" s="114">
        <f>C34+C36+C38+C40</f>
        <v>1105421770</v>
      </c>
      <c r="D42" s="114">
        <f t="shared" si="5"/>
        <v>1105421770</v>
      </c>
      <c r="E42" s="114">
        <f t="shared" si="5"/>
        <v>1275588544.47</v>
      </c>
      <c r="F42" s="119">
        <f t="shared" si="3"/>
        <v>1.1539383238942365</v>
      </c>
      <c r="G42" s="119">
        <f t="shared" si="4"/>
        <v>1.1539383238942365</v>
      </c>
      <c r="H42" s="114">
        <f t="shared" si="5"/>
        <v>103538051.86000001</v>
      </c>
      <c r="I42" s="114">
        <f t="shared" si="5"/>
        <v>2.0000000018626451E-2</v>
      </c>
      <c r="J42" s="114">
        <f t="shared" si="5"/>
        <v>181551311.40000001</v>
      </c>
      <c r="K42" s="114">
        <f t="shared" si="5"/>
        <v>72855748.090000004</v>
      </c>
      <c r="L42" s="114">
        <f t="shared" si="5"/>
        <v>135975281.60999998</v>
      </c>
      <c r="M42" s="114">
        <f t="shared" si="5"/>
        <v>104740929.86</v>
      </c>
      <c r="N42" s="118">
        <f t="shared" si="5"/>
        <v>111887861.96000001</v>
      </c>
      <c r="O42" s="118">
        <f t="shared" si="5"/>
        <v>115838050.44999999</v>
      </c>
      <c r="P42" s="114">
        <f t="shared" si="5"/>
        <v>124520875.98</v>
      </c>
      <c r="Q42" s="117">
        <f t="shared" si="5"/>
        <v>114582618.48</v>
      </c>
      <c r="R42" s="118">
        <f>R34+R36+R38+R40</f>
        <v>105191376.54000001</v>
      </c>
      <c r="S42" s="118">
        <f t="shared" si="6"/>
        <v>104906438.22</v>
      </c>
      <c r="T42" s="118">
        <f t="shared" si="6"/>
        <v>825898146.37</v>
      </c>
      <c r="U42" s="114">
        <f t="shared" si="1"/>
        <v>-449690398.10000002</v>
      </c>
      <c r="V42" s="107">
        <f t="shared" si="2"/>
        <v>1.3971920496081067E-9</v>
      </c>
      <c r="W42" s="110"/>
      <c r="X42" s="110"/>
      <c r="Y42" s="110"/>
      <c r="Z42" s="110"/>
    </row>
    <row r="43" spans="1:26" s="85" customFormat="1" hidden="1" outlineLevel="2" x14ac:dyDescent="0.25">
      <c r="A43" s="79" t="s">
        <v>180</v>
      </c>
      <c r="B43" s="80" t="s">
        <v>25</v>
      </c>
      <c r="C43" s="81">
        <v>24065800</v>
      </c>
      <c r="D43" s="81">
        <v>24065800</v>
      </c>
      <c r="E43" s="81">
        <v>56688238.409999996</v>
      </c>
      <c r="F43" s="82">
        <f t="shared" si="3"/>
        <v>2.3555517959095478</v>
      </c>
      <c r="G43" s="82">
        <f t="shared" si="4"/>
        <v>2.3555517959095478</v>
      </c>
      <c r="H43" s="81">
        <v>4590660.16</v>
      </c>
      <c r="I43" s="83">
        <v>3576589.98</v>
      </c>
      <c r="J43" s="83">
        <v>4147059.72</v>
      </c>
      <c r="K43" s="83">
        <v>4214000.04</v>
      </c>
      <c r="L43" s="83">
        <v>4370446.8499999996</v>
      </c>
      <c r="M43" s="83">
        <v>4150462.71</v>
      </c>
      <c r="N43" s="83">
        <v>4438772.6399999997</v>
      </c>
      <c r="O43" s="83">
        <v>4739077.25</v>
      </c>
      <c r="P43" s="81">
        <v>4810681.0199999996</v>
      </c>
      <c r="Q43" s="104">
        <v>5567743.7800000003</v>
      </c>
      <c r="R43" s="83">
        <v>5761754.0999999996</v>
      </c>
      <c r="S43" s="81">
        <v>6320990.1600000001</v>
      </c>
      <c r="T43" s="81">
        <f>T44</f>
        <v>28829492.899999999</v>
      </c>
      <c r="U43" s="81">
        <f t="shared" si="1"/>
        <v>-27858745.509999998</v>
      </c>
      <c r="V43" s="82">
        <f t="shared" si="2"/>
        <v>8.1706320818065717E-8</v>
      </c>
      <c r="W43" s="78"/>
      <c r="X43" s="78"/>
      <c r="Y43" s="78"/>
      <c r="Z43" s="31"/>
    </row>
    <row r="44" spans="1:26" s="111" customFormat="1" ht="16.5" hidden="1" customHeight="1" outlineLevel="2" x14ac:dyDescent="0.25">
      <c r="A44" s="105" t="s">
        <v>181</v>
      </c>
      <c r="B44" s="112" t="s">
        <v>182</v>
      </c>
      <c r="C44" s="106">
        <v>24065800</v>
      </c>
      <c r="D44" s="106">
        <v>24065800</v>
      </c>
      <c r="E44" s="106">
        <v>56688238.409999996</v>
      </c>
      <c r="F44" s="107">
        <f t="shared" si="3"/>
        <v>2.3555517959095478</v>
      </c>
      <c r="G44" s="107">
        <f t="shared" si="4"/>
        <v>2.3555517959095478</v>
      </c>
      <c r="H44" s="106">
        <v>4590660.16</v>
      </c>
      <c r="I44" s="108">
        <v>3576589.98</v>
      </c>
      <c r="J44" s="108">
        <v>4147059.72</v>
      </c>
      <c r="K44" s="108">
        <v>4214000.04</v>
      </c>
      <c r="L44" s="108">
        <v>4370446.8499999996</v>
      </c>
      <c r="M44" s="108">
        <v>4150462.71</v>
      </c>
      <c r="N44" s="108">
        <v>4438772.6399999997</v>
      </c>
      <c r="O44" s="108">
        <v>4739077.25</v>
      </c>
      <c r="P44" s="106">
        <v>4810681.0199999996</v>
      </c>
      <c r="Q44" s="120">
        <v>5567743.7800000003</v>
      </c>
      <c r="R44" s="108">
        <v>5761754.0999999996</v>
      </c>
      <c r="S44" s="106">
        <v>6320990.1600000001</v>
      </c>
      <c r="T44" s="106">
        <v>28829492.899999999</v>
      </c>
      <c r="U44" s="106">
        <f t="shared" si="1"/>
        <v>-27858745.509999998</v>
      </c>
      <c r="V44" s="107">
        <f t="shared" si="2"/>
        <v>8.1706320818065717E-8</v>
      </c>
      <c r="W44" s="110"/>
      <c r="X44" s="110"/>
      <c r="Y44" s="110"/>
      <c r="Z44" s="110"/>
    </row>
    <row r="45" spans="1:26" s="85" customFormat="1" ht="27.75" hidden="1" customHeight="1" outlineLevel="2" x14ac:dyDescent="0.25">
      <c r="A45" s="79" t="s">
        <v>183</v>
      </c>
      <c r="B45" s="80" t="s">
        <v>27</v>
      </c>
      <c r="C45" s="81">
        <v>3314399000</v>
      </c>
      <c r="D45" s="81">
        <v>3314399000</v>
      </c>
      <c r="E45" s="81">
        <v>3954404261.52</v>
      </c>
      <c r="F45" s="82">
        <f t="shared" si="3"/>
        <v>1.1930984354991658</v>
      </c>
      <c r="G45" s="82">
        <f t="shared" si="4"/>
        <v>1.1930984354991658</v>
      </c>
      <c r="H45" s="81">
        <v>63436839.810000002</v>
      </c>
      <c r="I45" s="83">
        <v>349771923.33999997</v>
      </c>
      <c r="J45" s="83">
        <v>-841353471.01999998</v>
      </c>
      <c r="K45" s="83">
        <v>728525390.33000004</v>
      </c>
      <c r="L45" s="83">
        <v>592603334.88999999</v>
      </c>
      <c r="M45" s="83">
        <v>35209714.670000002</v>
      </c>
      <c r="N45" s="83">
        <v>626735354.36000001</v>
      </c>
      <c r="O45" s="83">
        <v>600959027.41999996</v>
      </c>
      <c r="P45" s="81">
        <v>65846212.280000001</v>
      </c>
      <c r="Q45" s="104">
        <v>789828341.80999994</v>
      </c>
      <c r="R45" s="83">
        <v>709488629.13</v>
      </c>
      <c r="S45" s="81">
        <v>233352964.5</v>
      </c>
      <c r="T45" s="81">
        <f>T46+T48+T49+T52</f>
        <v>4730340688.9899998</v>
      </c>
      <c r="U45" s="81">
        <f t="shared" si="1"/>
        <v>775936427.46999979</v>
      </c>
      <c r="V45" s="82">
        <f t="shared" si="2"/>
        <v>2.52222517138382E-10</v>
      </c>
      <c r="W45" s="78"/>
      <c r="X45" s="78"/>
      <c r="Y45" s="78"/>
      <c r="Z45" s="31"/>
    </row>
    <row r="46" spans="1:26" s="111" customFormat="1" ht="27.75" hidden="1" customHeight="1" outlineLevel="2" x14ac:dyDescent="0.25">
      <c r="A46" s="105" t="s">
        <v>184</v>
      </c>
      <c r="B46" s="112" t="s">
        <v>29</v>
      </c>
      <c r="C46" s="106">
        <v>2679300000</v>
      </c>
      <c r="D46" s="106">
        <v>2679300000</v>
      </c>
      <c r="E46" s="106">
        <v>3219816651.9299998</v>
      </c>
      <c r="F46" s="107">
        <f t="shared" si="3"/>
        <v>1.2017380106483035</v>
      </c>
      <c r="G46" s="107">
        <f t="shared" si="4"/>
        <v>1.2017380106483035</v>
      </c>
      <c r="H46" s="106">
        <v>41184017.43</v>
      </c>
      <c r="I46" s="108">
        <v>332362551.54000002</v>
      </c>
      <c r="J46" s="108">
        <v>-869623913.27999997</v>
      </c>
      <c r="K46" s="108">
        <v>690824145.95000005</v>
      </c>
      <c r="L46" s="108">
        <v>556962672.27999997</v>
      </c>
      <c r="M46" s="108">
        <v>26962356.859999999</v>
      </c>
      <c r="N46" s="108">
        <v>585970272.79999995</v>
      </c>
      <c r="O46" s="108">
        <v>557769181.5</v>
      </c>
      <c r="P46" s="106">
        <v>16652956.83</v>
      </c>
      <c r="Q46" s="120">
        <v>646810752.73000002</v>
      </c>
      <c r="R46" s="108">
        <v>532471913.35000002</v>
      </c>
      <c r="S46" s="106">
        <v>101469743.94</v>
      </c>
      <c r="T46" s="106">
        <v>4114391247.3600001</v>
      </c>
      <c r="U46" s="106">
        <f t="shared" si="1"/>
        <v>894574595.43000031</v>
      </c>
      <c r="V46" s="107">
        <f t="shared" si="2"/>
        <v>2.9208160780027883E-10</v>
      </c>
      <c r="W46" s="110"/>
      <c r="X46" s="110"/>
      <c r="Y46" s="110"/>
      <c r="Z46" s="110"/>
    </row>
    <row r="47" spans="1:26" hidden="1" outlineLevel="4" x14ac:dyDescent="0.25">
      <c r="A47" s="121" t="s">
        <v>184</v>
      </c>
      <c r="B47" s="122" t="s">
        <v>185</v>
      </c>
      <c r="C47" s="123"/>
      <c r="D47" s="123"/>
      <c r="E47" s="123"/>
      <c r="F47" s="123"/>
      <c r="G47" s="123"/>
      <c r="H47" s="123"/>
      <c r="I47" s="123"/>
      <c r="J47" s="123"/>
      <c r="K47" s="123"/>
      <c r="L47" s="123"/>
      <c r="M47" s="123"/>
      <c r="N47" s="123"/>
      <c r="O47" s="123"/>
      <c r="P47" s="123"/>
      <c r="Q47" s="124"/>
      <c r="R47" s="125"/>
      <c r="S47" s="126"/>
      <c r="T47" s="126"/>
      <c r="U47" s="126"/>
      <c r="V47" s="127"/>
    </row>
    <row r="48" spans="1:26" s="111" customFormat="1" ht="27.75" hidden="1" customHeight="1" outlineLevel="2" x14ac:dyDescent="0.25">
      <c r="A48" s="105" t="s">
        <v>186</v>
      </c>
      <c r="B48" s="112" t="s">
        <v>187</v>
      </c>
      <c r="C48" s="106">
        <v>0</v>
      </c>
      <c r="D48" s="106">
        <v>0</v>
      </c>
      <c r="E48" s="106">
        <v>0</v>
      </c>
      <c r="F48" s="107"/>
      <c r="G48" s="107"/>
      <c r="H48" s="106">
        <v>0</v>
      </c>
      <c r="I48" s="108">
        <v>1421.38</v>
      </c>
      <c r="J48" s="108">
        <v>-1421.38</v>
      </c>
      <c r="K48" s="108">
        <v>0</v>
      </c>
      <c r="L48" s="108">
        <v>0</v>
      </c>
      <c r="M48" s="108">
        <v>0</v>
      </c>
      <c r="N48" s="108">
        <v>0</v>
      </c>
      <c r="O48" s="108">
        <v>0</v>
      </c>
      <c r="P48" s="106">
        <v>0</v>
      </c>
      <c r="Q48" s="120">
        <v>0</v>
      </c>
      <c r="R48" s="108">
        <v>0</v>
      </c>
      <c r="S48" s="106">
        <v>0</v>
      </c>
      <c r="T48" s="106">
        <v>-6.02</v>
      </c>
      <c r="U48" s="106">
        <f t="shared" si="1"/>
        <v>-6.02</v>
      </c>
      <c r="V48" s="107">
        <f t="shared" si="2"/>
        <v>0</v>
      </c>
      <c r="W48" s="110"/>
      <c r="X48" s="110"/>
      <c r="Y48" s="110"/>
      <c r="Z48" s="110"/>
    </row>
    <row r="49" spans="1:26" s="111" customFormat="1" ht="16.5" hidden="1" customHeight="1" outlineLevel="2" x14ac:dyDescent="0.25">
      <c r="A49" s="128" t="s">
        <v>188</v>
      </c>
      <c r="B49" s="113" t="s">
        <v>31</v>
      </c>
      <c r="C49" s="114">
        <v>632579000</v>
      </c>
      <c r="D49" s="114">
        <v>632579000</v>
      </c>
      <c r="E49" s="114">
        <v>733053609.59000003</v>
      </c>
      <c r="F49" s="119">
        <f t="shared" si="3"/>
        <v>1.1588332992242867</v>
      </c>
      <c r="G49" s="119">
        <f t="shared" si="4"/>
        <v>1.1588332992242867</v>
      </c>
      <c r="H49" s="114">
        <v>22056822.379999999</v>
      </c>
      <c r="I49" s="114">
        <v>17210950.420000002</v>
      </c>
      <c r="J49" s="114">
        <v>28068863.640000001</v>
      </c>
      <c r="K49" s="114">
        <v>37589244.380000003</v>
      </c>
      <c r="L49" s="114">
        <v>35528662.609999999</v>
      </c>
      <c r="M49" s="114">
        <v>8135357.8099999996</v>
      </c>
      <c r="N49" s="118">
        <v>40666831.560000002</v>
      </c>
      <c r="O49" s="118">
        <v>43091845.920000002</v>
      </c>
      <c r="P49" s="114">
        <v>49095505.450000003</v>
      </c>
      <c r="Q49" s="114">
        <v>142919589.08000001</v>
      </c>
      <c r="R49" s="114">
        <v>176918715.78</v>
      </c>
      <c r="S49" s="129">
        <v>131771220.56</v>
      </c>
      <c r="T49" s="129">
        <v>613327844.64999998</v>
      </c>
      <c r="U49" s="129">
        <f t="shared" si="1"/>
        <v>-119725764.94000006</v>
      </c>
      <c r="V49" s="130">
        <f t="shared" si="2"/>
        <v>1.8894190265983822E-9</v>
      </c>
      <c r="W49" s="110"/>
      <c r="X49" s="110"/>
      <c r="Y49" s="110"/>
      <c r="Z49" s="110"/>
    </row>
    <row r="50" spans="1:26" s="111" customFormat="1" ht="16.5" hidden="1" customHeight="1" outlineLevel="2" x14ac:dyDescent="0.25">
      <c r="A50" s="105" t="s">
        <v>189</v>
      </c>
      <c r="B50" s="112" t="s">
        <v>190</v>
      </c>
      <c r="C50" s="106">
        <v>114771000</v>
      </c>
      <c r="D50" s="106">
        <v>114771000</v>
      </c>
      <c r="E50" s="106">
        <v>207478076.88999999</v>
      </c>
      <c r="F50" s="107">
        <f t="shared" si="3"/>
        <v>1.8077569846912547</v>
      </c>
      <c r="G50" s="107">
        <f t="shared" si="4"/>
        <v>1.8077569846912547</v>
      </c>
      <c r="H50" s="106">
        <v>4648339.51</v>
      </c>
      <c r="I50" s="108">
        <v>5863914.5199999996</v>
      </c>
      <c r="J50" s="108">
        <v>17019073.280000001</v>
      </c>
      <c r="K50" s="108">
        <v>27260227.600000001</v>
      </c>
      <c r="L50" s="108">
        <v>28907581.140000001</v>
      </c>
      <c r="M50" s="108">
        <v>-92797.83</v>
      </c>
      <c r="N50" s="108">
        <v>28758174.489999998</v>
      </c>
      <c r="O50" s="108">
        <v>35003384.840000004</v>
      </c>
      <c r="P50" s="106">
        <v>3437916.34</v>
      </c>
      <c r="Q50" s="120">
        <v>41151433.390000001</v>
      </c>
      <c r="R50" s="120">
        <v>12745570.07</v>
      </c>
      <c r="S50" s="129">
        <v>2775259.54</v>
      </c>
      <c r="T50" s="129">
        <v>113393055.08</v>
      </c>
      <c r="U50" s="129">
        <f t="shared" si="1"/>
        <v>-94085021.809999987</v>
      </c>
      <c r="V50" s="130">
        <f t="shared" si="2"/>
        <v>1.5942395973156055E-8</v>
      </c>
      <c r="W50" s="110"/>
      <c r="X50" s="110"/>
      <c r="Y50" s="110"/>
      <c r="Z50" s="110"/>
    </row>
    <row r="51" spans="1:26" s="111" customFormat="1" ht="16.5" hidden="1" customHeight="1" outlineLevel="2" x14ac:dyDescent="0.25">
      <c r="A51" s="105" t="s">
        <v>191</v>
      </c>
      <c r="B51" s="112" t="s">
        <v>192</v>
      </c>
      <c r="C51" s="106">
        <v>517808000</v>
      </c>
      <c r="D51" s="106">
        <v>517808000</v>
      </c>
      <c r="E51" s="106">
        <v>525575532.69999999</v>
      </c>
      <c r="F51" s="107">
        <f t="shared" si="3"/>
        <v>1.0150007970135648</v>
      </c>
      <c r="G51" s="107">
        <f t="shared" si="4"/>
        <v>1.0150007970135648</v>
      </c>
      <c r="H51" s="106">
        <v>17408482.870000001</v>
      </c>
      <c r="I51" s="108">
        <v>11347035.9</v>
      </c>
      <c r="J51" s="108">
        <v>11049790.359999999</v>
      </c>
      <c r="K51" s="108">
        <v>10329016.779999999</v>
      </c>
      <c r="L51" s="108">
        <v>6621081.4699999997</v>
      </c>
      <c r="M51" s="108">
        <v>8228155.6399999997</v>
      </c>
      <c r="N51" s="108">
        <v>11908657.07</v>
      </c>
      <c r="O51" s="108">
        <v>8088461.0800000001</v>
      </c>
      <c r="P51" s="106">
        <v>45657589.109999999</v>
      </c>
      <c r="Q51" s="120">
        <v>101768155.69</v>
      </c>
      <c r="R51" s="120">
        <v>164173145.71000001</v>
      </c>
      <c r="S51" s="129">
        <v>128995961.02</v>
      </c>
      <c r="T51" s="129">
        <v>499934789.56999999</v>
      </c>
      <c r="U51" s="129">
        <f t="shared" si="1"/>
        <v>-25640743.129999995</v>
      </c>
      <c r="V51" s="130">
        <f t="shared" si="2"/>
        <v>2.0302663831148444E-9</v>
      </c>
      <c r="W51" s="110"/>
      <c r="X51" s="110"/>
      <c r="Y51" s="110"/>
      <c r="Z51" s="110"/>
    </row>
    <row r="52" spans="1:26" s="111" customFormat="1" ht="16.5" customHeight="1" outlineLevel="2" x14ac:dyDescent="0.25">
      <c r="A52" s="105" t="s">
        <v>193</v>
      </c>
      <c r="B52" s="270" t="s">
        <v>33</v>
      </c>
      <c r="C52" s="106">
        <v>2520000</v>
      </c>
      <c r="D52" s="106">
        <v>2520000</v>
      </c>
      <c r="E52" s="106">
        <v>1534000</v>
      </c>
      <c r="F52" s="107">
        <f t="shared" si="3"/>
        <v>0.60873015873015868</v>
      </c>
      <c r="G52" s="107">
        <f t="shared" si="4"/>
        <v>0.60873015873015868</v>
      </c>
      <c r="H52" s="106">
        <v>196000</v>
      </c>
      <c r="I52" s="108">
        <v>197000</v>
      </c>
      <c r="J52" s="108">
        <v>203000</v>
      </c>
      <c r="K52" s="108">
        <v>112000</v>
      </c>
      <c r="L52" s="108">
        <v>112000</v>
      </c>
      <c r="M52" s="108">
        <v>112000</v>
      </c>
      <c r="N52" s="108">
        <v>98250</v>
      </c>
      <c r="O52" s="108">
        <v>98000</v>
      </c>
      <c r="P52" s="106">
        <v>97750</v>
      </c>
      <c r="Q52" s="120">
        <v>98000</v>
      </c>
      <c r="R52" s="108">
        <v>98000</v>
      </c>
      <c r="S52" s="106">
        <v>112000</v>
      </c>
      <c r="T52" s="106">
        <v>2621603</v>
      </c>
      <c r="U52" s="106">
        <f t="shared" si="1"/>
        <v>1087603</v>
      </c>
      <c r="V52" s="107">
        <f t="shared" si="2"/>
        <v>2.3219768924972952E-7</v>
      </c>
      <c r="W52" s="110"/>
      <c r="X52" s="110"/>
      <c r="Y52" s="110"/>
      <c r="Z52" s="110"/>
    </row>
    <row r="53" spans="1:26" s="85" customFormat="1" ht="26.25" customHeight="1" outlineLevel="2" x14ac:dyDescent="0.25">
      <c r="A53" s="79" t="s">
        <v>194</v>
      </c>
      <c r="B53" s="80" t="s">
        <v>35</v>
      </c>
      <c r="C53" s="81">
        <v>2181894000</v>
      </c>
      <c r="D53" s="81">
        <v>2181894000</v>
      </c>
      <c r="E53" s="81">
        <v>3467668227.5100002</v>
      </c>
      <c r="F53" s="82">
        <f t="shared" si="3"/>
        <v>1.5892927096870886</v>
      </c>
      <c r="G53" s="82">
        <f t="shared" si="4"/>
        <v>1.5892927096870886</v>
      </c>
      <c r="H53" s="81">
        <v>194270857.97</v>
      </c>
      <c r="I53" s="83">
        <v>325102488.23000002</v>
      </c>
      <c r="J53" s="83">
        <v>278893493.75999999</v>
      </c>
      <c r="K53" s="83">
        <v>315145763.66000003</v>
      </c>
      <c r="L53" s="83">
        <v>305267506.17000002</v>
      </c>
      <c r="M53" s="83">
        <v>288855056.42000002</v>
      </c>
      <c r="N53" s="83">
        <v>277627534.10000002</v>
      </c>
      <c r="O53" s="83">
        <v>304516419.81999999</v>
      </c>
      <c r="P53" s="81">
        <v>306704080.76999998</v>
      </c>
      <c r="Q53" s="83">
        <v>259891202.63</v>
      </c>
      <c r="R53" s="81">
        <v>219426050.08000001</v>
      </c>
      <c r="S53" s="81">
        <v>391967773.89999998</v>
      </c>
      <c r="T53" s="81">
        <f>T54+T63</f>
        <v>2119661550.9499998</v>
      </c>
      <c r="U53" s="81">
        <f t="shared" si="1"/>
        <v>-1348006676.5600004</v>
      </c>
      <c r="V53" s="107">
        <f t="shared" si="2"/>
        <v>7.4978607267504195E-10</v>
      </c>
      <c r="W53" s="78"/>
      <c r="X53" s="78"/>
      <c r="Y53" s="78"/>
      <c r="Z53" s="31"/>
    </row>
    <row r="54" spans="1:26" s="137" customFormat="1" ht="16.5" customHeight="1" outlineLevel="2" x14ac:dyDescent="0.25">
      <c r="A54" s="131" t="s">
        <v>195</v>
      </c>
      <c r="B54" s="132" t="s">
        <v>196</v>
      </c>
      <c r="C54" s="133">
        <v>1885843000</v>
      </c>
      <c r="D54" s="133">
        <v>1885843000</v>
      </c>
      <c r="E54" s="133">
        <v>3042659825.73</v>
      </c>
      <c r="F54" s="134">
        <f t="shared" si="3"/>
        <v>1.6134215975189876</v>
      </c>
      <c r="G54" s="134">
        <f t="shared" si="4"/>
        <v>1.6134215975189876</v>
      </c>
      <c r="H54" s="133">
        <v>179371481.25999999</v>
      </c>
      <c r="I54" s="135">
        <v>309375985.75</v>
      </c>
      <c r="J54" s="135">
        <v>253320329.16999999</v>
      </c>
      <c r="K54" s="135">
        <v>291172625.56</v>
      </c>
      <c r="L54" s="135">
        <v>290640553.04000002</v>
      </c>
      <c r="M54" s="135">
        <v>271861960.58999997</v>
      </c>
      <c r="N54" s="135">
        <v>250130356.78999999</v>
      </c>
      <c r="O54" s="135">
        <v>274177905.81999999</v>
      </c>
      <c r="P54" s="133">
        <v>277166902.45999998</v>
      </c>
      <c r="Q54" s="136">
        <v>230462217.38999999</v>
      </c>
      <c r="R54" s="135">
        <v>185304810.69999999</v>
      </c>
      <c r="S54" s="133">
        <v>229674697.19999999</v>
      </c>
      <c r="T54" s="133">
        <f>SUM(T55:T62)</f>
        <v>1772595368.5799999</v>
      </c>
      <c r="U54" s="133">
        <f t="shared" si="1"/>
        <v>-1270064457.1500001</v>
      </c>
      <c r="V54" s="134">
        <f t="shared" si="2"/>
        <v>9.1020298603819323E-10</v>
      </c>
      <c r="W54" s="94"/>
      <c r="X54" s="94"/>
      <c r="Y54" s="94"/>
      <c r="Z54" s="94"/>
    </row>
    <row r="55" spans="1:26" s="111" customFormat="1" ht="25.5" outlineLevel="2" x14ac:dyDescent="0.25">
      <c r="A55" s="105" t="s">
        <v>197</v>
      </c>
      <c r="B55" s="138" t="s">
        <v>198</v>
      </c>
      <c r="C55" s="106">
        <v>33820000</v>
      </c>
      <c r="D55" s="106">
        <v>33820000</v>
      </c>
      <c r="E55" s="106">
        <v>45979923.950000003</v>
      </c>
      <c r="F55" s="107">
        <f t="shared" si="3"/>
        <v>1.3595483131283266</v>
      </c>
      <c r="G55" s="107">
        <f t="shared" si="4"/>
        <v>1.3595483131283266</v>
      </c>
      <c r="H55" s="106">
        <v>2267673.06</v>
      </c>
      <c r="I55" s="108">
        <v>1403782.68</v>
      </c>
      <c r="J55" s="108">
        <v>-126337.63</v>
      </c>
      <c r="K55" s="108">
        <v>1470876.27</v>
      </c>
      <c r="L55" s="108">
        <v>4480550.5599999996</v>
      </c>
      <c r="M55" s="108">
        <v>4111127.78</v>
      </c>
      <c r="N55" s="108">
        <v>4141715.25</v>
      </c>
      <c r="O55" s="108">
        <v>6023370.1600000001</v>
      </c>
      <c r="P55" s="106">
        <v>6965178.4299999997</v>
      </c>
      <c r="Q55" s="120">
        <v>3776414.22</v>
      </c>
      <c r="R55" s="108">
        <v>8516544.4700000007</v>
      </c>
      <c r="S55" s="106">
        <v>2949028.7</v>
      </c>
      <c r="T55" s="106">
        <v>80915611.400000006</v>
      </c>
      <c r="U55" s="106">
        <f t="shared" si="1"/>
        <v>34935687.450000003</v>
      </c>
      <c r="V55" s="107">
        <f t="shared" si="2"/>
        <v>1.6802052034279338E-8</v>
      </c>
      <c r="W55" s="110"/>
      <c r="X55" s="110"/>
      <c r="Y55" s="110"/>
      <c r="Z55" s="110"/>
    </row>
    <row r="56" spans="1:26" s="111" customFormat="1" ht="27.75" customHeight="1" outlineLevel="2" x14ac:dyDescent="0.25">
      <c r="A56" s="105" t="s">
        <v>199</v>
      </c>
      <c r="B56" s="138" t="s">
        <v>200</v>
      </c>
      <c r="C56" s="106">
        <v>0</v>
      </c>
      <c r="D56" s="106">
        <v>0</v>
      </c>
      <c r="E56" s="106">
        <v>-176639043.33000001</v>
      </c>
      <c r="F56" s="107"/>
      <c r="G56" s="107"/>
      <c r="H56" s="106">
        <v>87390.6</v>
      </c>
      <c r="I56" s="108">
        <v>111578.4</v>
      </c>
      <c r="J56" s="108">
        <v>-35566488.200000003</v>
      </c>
      <c r="K56" s="108">
        <v>-39705462.939999998</v>
      </c>
      <c r="L56" s="108">
        <v>121882.25</v>
      </c>
      <c r="M56" s="108">
        <v>100741.81</v>
      </c>
      <c r="N56" s="108">
        <v>236632.19</v>
      </c>
      <c r="O56" s="108">
        <v>325615.2</v>
      </c>
      <c r="P56" s="106">
        <v>314089.8</v>
      </c>
      <c r="Q56" s="120">
        <v>-9026110.7400000002</v>
      </c>
      <c r="R56" s="108">
        <v>-93725190.510000005</v>
      </c>
      <c r="S56" s="106">
        <v>86278.81</v>
      </c>
      <c r="T56" s="106">
        <v>140873918.91999999</v>
      </c>
      <c r="U56" s="106">
        <f t="shared" si="1"/>
        <v>317512962.25</v>
      </c>
      <c r="V56" s="107">
        <f t="shared" si="2"/>
        <v>0</v>
      </c>
      <c r="W56" s="110"/>
      <c r="X56" s="110"/>
      <c r="Y56" s="110"/>
      <c r="Z56" s="110"/>
    </row>
    <row r="57" spans="1:26" s="111" customFormat="1" ht="37.5" customHeight="1" outlineLevel="2" x14ac:dyDescent="0.25">
      <c r="A57" s="105" t="s">
        <v>201</v>
      </c>
      <c r="B57" s="138" t="s">
        <v>202</v>
      </c>
      <c r="C57" s="106">
        <v>1852023000</v>
      </c>
      <c r="D57" s="106">
        <v>1852023000</v>
      </c>
      <c r="E57" s="106">
        <v>556231833.08000004</v>
      </c>
      <c r="F57" s="107">
        <f t="shared" si="3"/>
        <v>0.30033743267767193</v>
      </c>
      <c r="G57" s="107">
        <f t="shared" si="4"/>
        <v>0.30033743267767193</v>
      </c>
      <c r="H57" s="106">
        <v>177016417.59999999</v>
      </c>
      <c r="I57" s="108">
        <v>80516715.629999995</v>
      </c>
      <c r="J57" s="108">
        <v>59120146.560000002</v>
      </c>
      <c r="K57" s="108">
        <v>72889550.560000002</v>
      </c>
      <c r="L57" s="108">
        <v>35050520.07</v>
      </c>
      <c r="M57" s="108">
        <v>-80002667.760000005</v>
      </c>
      <c r="N57" s="108">
        <v>32305370.809999999</v>
      </c>
      <c r="O57" s="108">
        <v>35050910.079999998</v>
      </c>
      <c r="P57" s="106">
        <v>34405069.880000003</v>
      </c>
      <c r="Q57" s="120">
        <v>30555106.920000002</v>
      </c>
      <c r="R57" s="108">
        <v>39313294.049999997</v>
      </c>
      <c r="S57" s="106">
        <v>40011398.68</v>
      </c>
      <c r="T57" s="106">
        <v>1550805838.26</v>
      </c>
      <c r="U57" s="106">
        <f t="shared" si="1"/>
        <v>994574005.17999995</v>
      </c>
      <c r="V57" s="107">
        <f t="shared" si="2"/>
        <v>1.9366539979927451E-10</v>
      </c>
      <c r="W57" s="110"/>
      <c r="X57" s="110"/>
      <c r="Y57" s="110"/>
      <c r="Z57" s="110"/>
    </row>
    <row r="58" spans="1:26" s="111" customFormat="1" ht="26.25" customHeight="1" outlineLevel="2" x14ac:dyDescent="0.25">
      <c r="A58" s="105" t="s">
        <v>203</v>
      </c>
      <c r="B58" s="138" t="s">
        <v>204</v>
      </c>
      <c r="C58" s="106">
        <v>0</v>
      </c>
      <c r="D58" s="106">
        <v>0</v>
      </c>
      <c r="E58" s="106">
        <v>325464330.70999998</v>
      </c>
      <c r="F58" s="107"/>
      <c r="G58" s="107"/>
      <c r="H58" s="106">
        <v>0</v>
      </c>
      <c r="I58" s="108">
        <v>42615202.030000001</v>
      </c>
      <c r="J58" s="108">
        <v>44844306.969999999</v>
      </c>
      <c r="K58" s="108">
        <v>62356757.689999998</v>
      </c>
      <c r="L58" s="108">
        <v>46238677.909999996</v>
      </c>
      <c r="M58" s="108">
        <v>26191994.010000002</v>
      </c>
      <c r="N58" s="108">
        <v>21153598.949999999</v>
      </c>
      <c r="O58" s="108">
        <v>18698009.129999999</v>
      </c>
      <c r="P58" s="106">
        <v>16725265.550000001</v>
      </c>
      <c r="Q58" s="139">
        <v>14978889.890000001</v>
      </c>
      <c r="R58" s="108">
        <v>17877228.559999999</v>
      </c>
      <c r="S58" s="106">
        <v>13784400.02</v>
      </c>
      <c r="T58" s="106"/>
      <c r="U58" s="106">
        <f t="shared" si="1"/>
        <v>-325464330.70999998</v>
      </c>
      <c r="V58" s="107" t="e">
        <f t="shared" si="2"/>
        <v>#DIV/0!</v>
      </c>
      <c r="W58" s="110"/>
      <c r="X58" s="110"/>
      <c r="Y58" s="110"/>
      <c r="Z58" s="110"/>
    </row>
    <row r="59" spans="1:26" s="111" customFormat="1" ht="40.5" customHeight="1" outlineLevel="2" x14ac:dyDescent="0.25">
      <c r="A59" s="105" t="s">
        <v>205</v>
      </c>
      <c r="B59" s="138" t="s">
        <v>206</v>
      </c>
      <c r="C59" s="106">
        <v>0</v>
      </c>
      <c r="D59" s="106">
        <v>0</v>
      </c>
      <c r="E59" s="106">
        <v>1539556644.3099999</v>
      </c>
      <c r="F59" s="107"/>
      <c r="G59" s="107"/>
      <c r="H59" s="106">
        <v>0</v>
      </c>
      <c r="I59" s="108">
        <v>115464133.62</v>
      </c>
      <c r="J59" s="108">
        <v>118411970.40000001</v>
      </c>
      <c r="K59" s="108">
        <v>129192615.13</v>
      </c>
      <c r="L59" s="108">
        <v>131890835.65000001</v>
      </c>
      <c r="M59" s="108">
        <v>247664591.46000001</v>
      </c>
      <c r="N59" s="108">
        <v>124029877.72</v>
      </c>
      <c r="O59" s="108">
        <v>145876794.13</v>
      </c>
      <c r="P59" s="106">
        <v>149428572</v>
      </c>
      <c r="Q59" s="139">
        <v>129252653.25</v>
      </c>
      <c r="R59" s="108">
        <v>146971246.81999999</v>
      </c>
      <c r="S59" s="106">
        <v>101373354.13</v>
      </c>
      <c r="T59" s="106"/>
      <c r="U59" s="106">
        <f t="shared" si="1"/>
        <v>-1539556644.3099999</v>
      </c>
      <c r="V59" s="107" t="e">
        <f t="shared" si="2"/>
        <v>#DIV/0!</v>
      </c>
      <c r="W59" s="110"/>
      <c r="X59" s="110"/>
      <c r="Y59" s="110"/>
      <c r="Z59" s="110"/>
    </row>
    <row r="60" spans="1:26" s="111" customFormat="1" ht="27" customHeight="1" outlineLevel="2" x14ac:dyDescent="0.25">
      <c r="A60" s="105" t="s">
        <v>207</v>
      </c>
      <c r="B60" s="138" t="s">
        <v>208</v>
      </c>
      <c r="C60" s="106">
        <v>0</v>
      </c>
      <c r="D60" s="106">
        <v>0</v>
      </c>
      <c r="E60" s="106">
        <v>634293162.5</v>
      </c>
      <c r="F60" s="107"/>
      <c r="G60" s="107"/>
      <c r="H60" s="106">
        <v>0</v>
      </c>
      <c r="I60" s="108">
        <v>55605330.770000003</v>
      </c>
      <c r="J60" s="108">
        <v>56464181.310000002</v>
      </c>
      <c r="K60" s="108">
        <v>52865278.93</v>
      </c>
      <c r="L60" s="108">
        <v>62078214.560000002</v>
      </c>
      <c r="M60" s="108">
        <v>62210254.409999996</v>
      </c>
      <c r="N60" s="108">
        <v>56275239.229999997</v>
      </c>
      <c r="O60" s="108">
        <v>58932151.039999999</v>
      </c>
      <c r="P60" s="106">
        <v>60034629.090000004</v>
      </c>
      <c r="Q60" s="139">
        <v>56634374.259999998</v>
      </c>
      <c r="R60" s="108">
        <v>54069498.409999996</v>
      </c>
      <c r="S60" s="106">
        <v>59124010.490000002</v>
      </c>
      <c r="T60" s="106"/>
      <c r="U60" s="106">
        <f t="shared" si="1"/>
        <v>-634293162.5</v>
      </c>
      <c r="V60" s="107" t="e">
        <f t="shared" si="2"/>
        <v>#DIV/0!</v>
      </c>
      <c r="W60" s="110"/>
      <c r="X60" s="110"/>
      <c r="Y60" s="110"/>
      <c r="Z60" s="110"/>
    </row>
    <row r="61" spans="1:26" s="111" customFormat="1" ht="29.25" customHeight="1" outlineLevel="2" x14ac:dyDescent="0.25">
      <c r="A61" s="105" t="s">
        <v>209</v>
      </c>
      <c r="B61" s="138" t="s">
        <v>210</v>
      </c>
      <c r="C61" s="106">
        <v>0</v>
      </c>
      <c r="D61" s="106">
        <v>0</v>
      </c>
      <c r="E61" s="106">
        <v>34650479.670000002</v>
      </c>
      <c r="F61" s="107"/>
      <c r="G61" s="107"/>
      <c r="H61" s="106">
        <v>0</v>
      </c>
      <c r="I61" s="108">
        <v>3227402.74</v>
      </c>
      <c r="J61" s="108">
        <v>2797172.52</v>
      </c>
      <c r="K61" s="108">
        <v>2822880.6</v>
      </c>
      <c r="L61" s="108">
        <v>3803163.84</v>
      </c>
      <c r="M61" s="108">
        <v>3426492.46</v>
      </c>
      <c r="N61" s="108">
        <v>4457507.4400000004</v>
      </c>
      <c r="O61" s="108">
        <v>4560116.8899999997</v>
      </c>
      <c r="P61" s="106">
        <v>3092579.31</v>
      </c>
      <c r="Q61" s="139">
        <v>180168.89</v>
      </c>
      <c r="R61" s="108">
        <v>2973266.85</v>
      </c>
      <c r="S61" s="106">
        <v>3309728.13</v>
      </c>
      <c r="T61" s="106"/>
      <c r="U61" s="106">
        <f t="shared" si="1"/>
        <v>-34650479.670000002</v>
      </c>
      <c r="V61" s="107" t="e">
        <f t="shared" si="2"/>
        <v>#DIV/0!</v>
      </c>
      <c r="W61" s="110"/>
      <c r="X61" s="110"/>
      <c r="Y61" s="110"/>
      <c r="Z61" s="110"/>
    </row>
    <row r="62" spans="1:26" s="111" customFormat="1" ht="29.25" customHeight="1" outlineLevel="2" x14ac:dyDescent="0.25">
      <c r="A62" s="105" t="s">
        <v>211</v>
      </c>
      <c r="B62" s="138" t="s">
        <v>212</v>
      </c>
      <c r="C62" s="106">
        <v>0</v>
      </c>
      <c r="D62" s="106">
        <v>0</v>
      </c>
      <c r="E62" s="106">
        <v>83122494.840000004</v>
      </c>
      <c r="F62" s="107"/>
      <c r="G62" s="107"/>
      <c r="H62" s="106">
        <v>0</v>
      </c>
      <c r="I62" s="108">
        <v>10431839.880000001</v>
      </c>
      <c r="J62" s="108">
        <v>7375377.2400000002</v>
      </c>
      <c r="K62" s="108">
        <v>9280129.3200000003</v>
      </c>
      <c r="L62" s="108">
        <v>6976708.2000000002</v>
      </c>
      <c r="M62" s="108">
        <v>8159426.4199999999</v>
      </c>
      <c r="N62" s="108">
        <v>7530415.2000000002</v>
      </c>
      <c r="O62" s="108">
        <v>4710939.1900000004</v>
      </c>
      <c r="P62" s="106">
        <v>6201518.4000000004</v>
      </c>
      <c r="Q62" s="139">
        <v>4110720.7</v>
      </c>
      <c r="R62" s="108">
        <v>9308922.0500000007</v>
      </c>
      <c r="S62" s="106">
        <v>9036498.2400000002</v>
      </c>
      <c r="T62" s="106"/>
      <c r="U62" s="106">
        <f t="shared" si="1"/>
        <v>-83122494.840000004</v>
      </c>
      <c r="V62" s="107" t="e">
        <f t="shared" si="2"/>
        <v>#DIV/0!</v>
      </c>
      <c r="W62" s="110"/>
      <c r="X62" s="110"/>
      <c r="Y62" s="110"/>
      <c r="Z62" s="110"/>
    </row>
    <row r="63" spans="1:26" s="137" customFormat="1" ht="16.5" customHeight="1" outlineLevel="2" x14ac:dyDescent="0.25">
      <c r="A63" s="131" t="s">
        <v>213</v>
      </c>
      <c r="B63" s="140" t="s">
        <v>214</v>
      </c>
      <c r="C63" s="133">
        <v>296051000</v>
      </c>
      <c r="D63" s="133">
        <v>296051000</v>
      </c>
      <c r="E63" s="133">
        <v>425008401.77999997</v>
      </c>
      <c r="F63" s="134">
        <f t="shared" si="3"/>
        <v>1.4355918466075102</v>
      </c>
      <c r="G63" s="134">
        <f t="shared" si="4"/>
        <v>1.4355918466075102</v>
      </c>
      <c r="H63" s="133">
        <v>14899376.710000001</v>
      </c>
      <c r="I63" s="135">
        <v>15726502.48</v>
      </c>
      <c r="J63" s="135">
        <v>25573164.59</v>
      </c>
      <c r="K63" s="135">
        <v>23973138.100000001</v>
      </c>
      <c r="L63" s="135">
        <v>14626953.130000001</v>
      </c>
      <c r="M63" s="135">
        <v>16993095.829999998</v>
      </c>
      <c r="N63" s="135">
        <v>27497177.309999999</v>
      </c>
      <c r="O63" s="135">
        <v>30338514</v>
      </c>
      <c r="P63" s="133">
        <v>29537178.309999999</v>
      </c>
      <c r="Q63" s="136">
        <v>29428985.239999998</v>
      </c>
      <c r="R63" s="135">
        <v>34121239.380000003</v>
      </c>
      <c r="S63" s="133">
        <v>162293076.69999999</v>
      </c>
      <c r="T63" s="133">
        <f>SUM(T64:T66)</f>
        <v>347066182.36999995</v>
      </c>
      <c r="U63" s="133">
        <f t="shared" si="1"/>
        <v>-77942219.410000026</v>
      </c>
      <c r="V63" s="134">
        <f t="shared" si="2"/>
        <v>4.1363633783168654E-9</v>
      </c>
      <c r="W63" s="94"/>
      <c r="X63" s="94"/>
      <c r="Y63" s="94"/>
      <c r="Z63" s="94"/>
    </row>
    <row r="64" spans="1:26" s="111" customFormat="1" ht="25.5" outlineLevel="2" x14ac:dyDescent="0.25">
      <c r="A64" s="105" t="s">
        <v>215</v>
      </c>
      <c r="B64" s="138" t="s">
        <v>216</v>
      </c>
      <c r="C64" s="106">
        <v>1851000</v>
      </c>
      <c r="D64" s="106">
        <v>1851000</v>
      </c>
      <c r="E64" s="106">
        <v>2042273.67</v>
      </c>
      <c r="F64" s="107">
        <f t="shared" si="3"/>
        <v>1.1033353160453809</v>
      </c>
      <c r="G64" s="107">
        <f t="shared" si="4"/>
        <v>1.1033353160453809</v>
      </c>
      <c r="H64" s="106">
        <v>3330.85</v>
      </c>
      <c r="I64" s="108">
        <v>5793.03</v>
      </c>
      <c r="J64" s="108">
        <v>1400.35</v>
      </c>
      <c r="K64" s="108">
        <v>33716.93</v>
      </c>
      <c r="L64" s="108">
        <v>42458.18</v>
      </c>
      <c r="M64" s="108">
        <v>3511.25</v>
      </c>
      <c r="N64" s="108">
        <v>364206.6</v>
      </c>
      <c r="O64" s="108">
        <v>160826.88</v>
      </c>
      <c r="P64" s="106">
        <v>1001174.92</v>
      </c>
      <c r="Q64" s="120">
        <v>347534</v>
      </c>
      <c r="R64" s="108">
        <v>53982.53</v>
      </c>
      <c r="S64" s="106">
        <v>24338.15</v>
      </c>
      <c r="T64" s="106">
        <v>1700765.95</v>
      </c>
      <c r="U64" s="106">
        <f t="shared" si="1"/>
        <v>-341507.72</v>
      </c>
      <c r="V64" s="107">
        <f t="shared" si="2"/>
        <v>6.4872848380188992E-7</v>
      </c>
      <c r="W64" s="110"/>
      <c r="X64" s="110"/>
      <c r="Y64" s="110"/>
      <c r="Z64" s="110"/>
    </row>
    <row r="65" spans="1:26" s="111" customFormat="1" ht="27" customHeight="1" outlineLevel="2" x14ac:dyDescent="0.25">
      <c r="A65" s="105" t="s">
        <v>217</v>
      </c>
      <c r="B65" s="138" t="s">
        <v>218</v>
      </c>
      <c r="C65" s="106">
        <v>293800000</v>
      </c>
      <c r="D65" s="106">
        <v>293800000</v>
      </c>
      <c r="E65" s="106">
        <v>422757259.5</v>
      </c>
      <c r="F65" s="107">
        <f t="shared" si="3"/>
        <v>1.4389287253233491</v>
      </c>
      <c r="G65" s="107">
        <f t="shared" si="4"/>
        <v>1.4389287253233491</v>
      </c>
      <c r="H65" s="106">
        <v>14890248.26</v>
      </c>
      <c r="I65" s="108">
        <v>15717583.42</v>
      </c>
      <c r="J65" s="108">
        <v>25661101.84</v>
      </c>
      <c r="K65" s="108">
        <v>23928521.82</v>
      </c>
      <c r="L65" s="108">
        <v>14422755.51</v>
      </c>
      <c r="M65" s="108">
        <v>16978624.579999998</v>
      </c>
      <c r="N65" s="108">
        <v>27122132.309999999</v>
      </c>
      <c r="O65" s="108">
        <v>30163402.66</v>
      </c>
      <c r="P65" s="106">
        <v>28528434.469999999</v>
      </c>
      <c r="Q65" s="120">
        <v>29063370.440000001</v>
      </c>
      <c r="R65" s="108">
        <v>34062832.850000001</v>
      </c>
      <c r="S65" s="106">
        <v>162218251.34</v>
      </c>
      <c r="T65" s="106">
        <v>344780327.83999997</v>
      </c>
      <c r="U65" s="106">
        <f t="shared" si="1"/>
        <v>-77976931.660000026</v>
      </c>
      <c r="V65" s="107">
        <f t="shared" si="2"/>
        <v>4.1734652737818138E-9</v>
      </c>
      <c r="W65" s="110"/>
      <c r="X65" s="110"/>
      <c r="Y65" s="110"/>
      <c r="Z65" s="110"/>
    </row>
    <row r="66" spans="1:26" s="111" customFormat="1" ht="26.25" customHeight="1" outlineLevel="2" x14ac:dyDescent="0.25">
      <c r="A66" s="105" t="s">
        <v>219</v>
      </c>
      <c r="B66" s="138" t="s">
        <v>220</v>
      </c>
      <c r="C66" s="106">
        <v>400000</v>
      </c>
      <c r="D66" s="106">
        <v>400000</v>
      </c>
      <c r="E66" s="106">
        <v>208868.61</v>
      </c>
      <c r="F66" s="107">
        <f t="shared" si="3"/>
        <v>0.52217152499999997</v>
      </c>
      <c r="G66" s="107">
        <f t="shared" si="4"/>
        <v>0.52217152499999997</v>
      </c>
      <c r="H66" s="106">
        <v>5797.6</v>
      </c>
      <c r="I66" s="108">
        <v>3126.03</v>
      </c>
      <c r="J66" s="108">
        <v>-89337.600000000006</v>
      </c>
      <c r="K66" s="108">
        <v>10899.35</v>
      </c>
      <c r="L66" s="108">
        <v>161739.44</v>
      </c>
      <c r="M66" s="108">
        <v>10960</v>
      </c>
      <c r="N66" s="108">
        <v>10838.4</v>
      </c>
      <c r="O66" s="108">
        <v>14284.46</v>
      </c>
      <c r="P66" s="106">
        <v>7568.92</v>
      </c>
      <c r="Q66" s="120">
        <v>18080.8</v>
      </c>
      <c r="R66" s="108">
        <v>4424</v>
      </c>
      <c r="S66" s="106">
        <v>50487.21</v>
      </c>
      <c r="T66" s="106">
        <v>585088.57999999996</v>
      </c>
      <c r="U66" s="106">
        <f t="shared" si="1"/>
        <v>376219.97</v>
      </c>
      <c r="V66" s="107"/>
      <c r="W66" s="110"/>
      <c r="X66" s="110"/>
      <c r="Y66" s="110"/>
      <c r="Z66" s="110"/>
    </row>
    <row r="67" spans="1:26" s="85" customFormat="1" outlineLevel="2" x14ac:dyDescent="0.25">
      <c r="A67" s="79" t="s">
        <v>221</v>
      </c>
      <c r="B67" s="80" t="s">
        <v>222</v>
      </c>
      <c r="C67" s="81">
        <v>83572450</v>
      </c>
      <c r="D67" s="81">
        <v>83572450</v>
      </c>
      <c r="E67" s="81">
        <v>60430601.170000002</v>
      </c>
      <c r="F67" s="82">
        <f t="shared" si="3"/>
        <v>0.72309237278552918</v>
      </c>
      <c r="G67" s="82">
        <f t="shared" si="4"/>
        <v>0.72309237278552918</v>
      </c>
      <c r="H67" s="81">
        <v>5297115.68</v>
      </c>
      <c r="I67" s="83">
        <v>6766423.4900000002</v>
      </c>
      <c r="J67" s="83">
        <v>6845767.7000000002</v>
      </c>
      <c r="K67" s="83">
        <v>4251123.16</v>
      </c>
      <c r="L67" s="83">
        <v>4334151.9800000004</v>
      </c>
      <c r="M67" s="83">
        <v>5019655.9000000004</v>
      </c>
      <c r="N67" s="83">
        <v>3846063.44</v>
      </c>
      <c r="O67" s="83">
        <v>4111195.77</v>
      </c>
      <c r="P67" s="81">
        <v>4047160.11</v>
      </c>
      <c r="Q67" s="83">
        <v>4621862.6900000004</v>
      </c>
      <c r="R67" s="81">
        <v>5857937.5999999996</v>
      </c>
      <c r="S67" s="81">
        <v>5432143.6500000004</v>
      </c>
      <c r="T67" s="81">
        <f>SUM(T68:T86)</f>
        <v>88563164.589999989</v>
      </c>
      <c r="U67" s="81">
        <f t="shared" si="1"/>
        <v>28132563.419999987</v>
      </c>
      <c r="V67" s="107">
        <f t="shared" si="2"/>
        <v>8.1647079362290122E-9</v>
      </c>
      <c r="W67" s="78"/>
      <c r="X67" s="78"/>
      <c r="Y67" s="78"/>
      <c r="Z67" s="31"/>
    </row>
    <row r="68" spans="1:26" s="111" customFormat="1" ht="30" customHeight="1" outlineLevel="2" x14ac:dyDescent="0.25">
      <c r="A68" s="105" t="s">
        <v>223</v>
      </c>
      <c r="B68" s="112" t="s">
        <v>224</v>
      </c>
      <c r="C68" s="106">
        <v>0</v>
      </c>
      <c r="D68" s="106">
        <v>0</v>
      </c>
      <c r="E68" s="106">
        <v>43232.01</v>
      </c>
      <c r="F68" s="107"/>
      <c r="G68" s="107"/>
      <c r="H68" s="106">
        <v>300</v>
      </c>
      <c r="I68" s="108">
        <v>0</v>
      </c>
      <c r="J68" s="108">
        <v>0</v>
      </c>
      <c r="K68" s="108">
        <v>3980</v>
      </c>
      <c r="L68" s="108">
        <v>860</v>
      </c>
      <c r="M68" s="108">
        <v>200</v>
      </c>
      <c r="N68" s="108">
        <v>3559</v>
      </c>
      <c r="O68" s="108">
        <v>2939</v>
      </c>
      <c r="P68" s="106">
        <v>19333.509999999998</v>
      </c>
      <c r="Q68" s="108">
        <v>600</v>
      </c>
      <c r="R68" s="106">
        <v>600</v>
      </c>
      <c r="S68" s="106">
        <v>10860.5</v>
      </c>
      <c r="T68" s="106">
        <v>2340.9299999999998</v>
      </c>
      <c r="U68" s="106">
        <f t="shared" si="1"/>
        <v>-40891.08</v>
      </c>
      <c r="V68" s="107">
        <f t="shared" si="2"/>
        <v>0</v>
      </c>
      <c r="W68" s="110"/>
      <c r="X68" s="110"/>
      <c r="Y68" s="110"/>
      <c r="Z68" s="110"/>
    </row>
    <row r="69" spans="1:26" s="111" customFormat="1" ht="30" customHeight="1" outlineLevel="2" x14ac:dyDescent="0.25">
      <c r="A69" s="105" t="s">
        <v>225</v>
      </c>
      <c r="B69" s="112" t="s">
        <v>226</v>
      </c>
      <c r="C69" s="106">
        <v>0</v>
      </c>
      <c r="D69" s="106">
        <v>0</v>
      </c>
      <c r="E69" s="106">
        <v>174522.5</v>
      </c>
      <c r="F69" s="107"/>
      <c r="G69" s="107"/>
      <c r="H69" s="106">
        <v>0</v>
      </c>
      <c r="I69" s="108">
        <v>0</v>
      </c>
      <c r="J69" s="108">
        <v>0</v>
      </c>
      <c r="K69" s="108">
        <v>0</v>
      </c>
      <c r="L69" s="108">
        <v>0</v>
      </c>
      <c r="M69" s="108">
        <v>19675</v>
      </c>
      <c r="N69" s="108">
        <v>18922.5</v>
      </c>
      <c r="O69" s="108">
        <v>20500</v>
      </c>
      <c r="P69" s="106">
        <v>23375</v>
      </c>
      <c r="Q69" s="120">
        <v>26525</v>
      </c>
      <c r="R69" s="108">
        <v>37250</v>
      </c>
      <c r="S69" s="106">
        <v>28275</v>
      </c>
      <c r="T69" s="106"/>
      <c r="U69" s="106">
        <f t="shared" si="1"/>
        <v>-174522.5</v>
      </c>
      <c r="V69" s="107" t="e">
        <f t="shared" si="2"/>
        <v>#DIV/0!</v>
      </c>
      <c r="W69" s="110"/>
      <c r="X69" s="110"/>
      <c r="Y69" s="110"/>
      <c r="Z69" s="110"/>
    </row>
    <row r="70" spans="1:26" s="111" customFormat="1" ht="30" customHeight="1" outlineLevel="2" x14ac:dyDescent="0.25">
      <c r="A70" s="97" t="s">
        <v>227</v>
      </c>
      <c r="B70" s="98" t="s">
        <v>228</v>
      </c>
      <c r="C70" s="106">
        <v>5194000</v>
      </c>
      <c r="D70" s="106">
        <v>5194000</v>
      </c>
      <c r="E70" s="106">
        <v>3370375</v>
      </c>
      <c r="F70" s="107">
        <f t="shared" si="3"/>
        <v>0.64889776665383136</v>
      </c>
      <c r="G70" s="107">
        <f t="shared" si="4"/>
        <v>0.64889776665383136</v>
      </c>
      <c r="H70" s="106">
        <v>307375</v>
      </c>
      <c r="I70" s="108">
        <v>405475</v>
      </c>
      <c r="J70" s="108">
        <v>301075</v>
      </c>
      <c r="K70" s="108">
        <v>225075</v>
      </c>
      <c r="L70" s="108">
        <v>267575</v>
      </c>
      <c r="M70" s="108">
        <v>295200</v>
      </c>
      <c r="N70" s="108">
        <v>310300</v>
      </c>
      <c r="O70" s="108">
        <v>317050</v>
      </c>
      <c r="P70" s="106">
        <v>283875</v>
      </c>
      <c r="Q70" s="120">
        <v>181550</v>
      </c>
      <c r="R70" s="108">
        <v>235800</v>
      </c>
      <c r="S70" s="106">
        <v>240025</v>
      </c>
      <c r="T70" s="106">
        <v>2346950</v>
      </c>
      <c r="U70" s="106">
        <f t="shared" si="1"/>
        <v>-1023425</v>
      </c>
      <c r="V70" s="107">
        <f t="shared" si="2"/>
        <v>2.7648555216507864E-7</v>
      </c>
      <c r="W70" s="110"/>
      <c r="X70" s="110"/>
      <c r="Y70" s="110"/>
      <c r="Z70" s="110"/>
    </row>
    <row r="71" spans="1:26" s="111" customFormat="1" ht="30" customHeight="1" outlineLevel="2" x14ac:dyDescent="0.25">
      <c r="A71" s="97" t="s">
        <v>229</v>
      </c>
      <c r="B71" s="98" t="s">
        <v>230</v>
      </c>
      <c r="C71" s="106"/>
      <c r="D71" s="106"/>
      <c r="E71" s="106"/>
      <c r="F71" s="107"/>
      <c r="G71" s="107"/>
      <c r="H71" s="106"/>
      <c r="I71" s="108"/>
      <c r="J71" s="108"/>
      <c r="K71" s="108"/>
      <c r="L71" s="108"/>
      <c r="M71" s="108"/>
      <c r="N71" s="108"/>
      <c r="O71" s="108"/>
      <c r="P71" s="106"/>
      <c r="Q71" s="120"/>
      <c r="R71" s="108"/>
      <c r="S71" s="106"/>
      <c r="T71" s="106">
        <v>72101</v>
      </c>
      <c r="U71" s="106"/>
      <c r="V71" s="107"/>
      <c r="W71" s="110"/>
      <c r="X71" s="110"/>
      <c r="Y71" s="110"/>
      <c r="Z71" s="110"/>
    </row>
    <row r="72" spans="1:26" s="111" customFormat="1" ht="30" customHeight="1" outlineLevel="2" x14ac:dyDescent="0.25">
      <c r="A72" s="97" t="s">
        <v>231</v>
      </c>
      <c r="B72" s="98" t="s">
        <v>232</v>
      </c>
      <c r="C72" s="106">
        <v>41000000</v>
      </c>
      <c r="D72" s="106">
        <v>41000000</v>
      </c>
      <c r="E72" s="106">
        <v>39371866.140000001</v>
      </c>
      <c r="F72" s="107">
        <f t="shared" si="3"/>
        <v>0.96028941804878054</v>
      </c>
      <c r="G72" s="107">
        <f t="shared" si="4"/>
        <v>0.96028941804878054</v>
      </c>
      <c r="H72" s="106">
        <v>2945595.68</v>
      </c>
      <c r="I72" s="108">
        <v>3369832.99</v>
      </c>
      <c r="J72" s="108">
        <v>4176982.7</v>
      </c>
      <c r="K72" s="108">
        <v>3963118.16</v>
      </c>
      <c r="L72" s="108">
        <v>2955891.98</v>
      </c>
      <c r="M72" s="108">
        <v>3428751.9</v>
      </c>
      <c r="N72" s="108">
        <v>2492345.94</v>
      </c>
      <c r="O72" s="108">
        <v>2668871.77</v>
      </c>
      <c r="P72" s="106">
        <v>2793116.6</v>
      </c>
      <c r="Q72" s="120">
        <v>3156467.66</v>
      </c>
      <c r="R72" s="108">
        <v>3736262.6</v>
      </c>
      <c r="S72" s="106">
        <v>3684628.16</v>
      </c>
      <c r="T72" s="106">
        <v>47169441.229999997</v>
      </c>
      <c r="U72" s="106">
        <f t="shared" si="1"/>
        <v>7797575.0899999961</v>
      </c>
      <c r="V72" s="107">
        <f t="shared" si="2"/>
        <v>2.0358295392272566E-8</v>
      </c>
      <c r="W72" s="110"/>
      <c r="X72" s="110"/>
      <c r="Y72" s="110"/>
      <c r="Z72" s="110"/>
    </row>
    <row r="73" spans="1:26" s="111" customFormat="1" ht="78" customHeight="1" outlineLevel="2" x14ac:dyDescent="0.25">
      <c r="A73" s="105" t="s">
        <v>233</v>
      </c>
      <c r="B73" s="270" t="s">
        <v>234</v>
      </c>
      <c r="C73" s="106">
        <v>24439750</v>
      </c>
      <c r="D73" s="106">
        <v>24439750</v>
      </c>
      <c r="E73" s="145">
        <v>5582580</v>
      </c>
      <c r="F73" s="107">
        <f t="shared" si="3"/>
        <v>0.2284221401610082</v>
      </c>
      <c r="G73" s="106">
        <f t="shared" si="4"/>
        <v>0.2284221401610082</v>
      </c>
      <c r="H73" s="106">
        <v>1236000</v>
      </c>
      <c r="I73" s="106">
        <v>1718500</v>
      </c>
      <c r="J73" s="106">
        <v>1174000</v>
      </c>
      <c r="K73" s="106">
        <v>-1131750</v>
      </c>
      <c r="L73" s="106">
        <v>277250</v>
      </c>
      <c r="M73" s="106">
        <v>532500</v>
      </c>
      <c r="N73" s="141">
        <v>139500</v>
      </c>
      <c r="O73" s="141">
        <v>315000</v>
      </c>
      <c r="P73" s="106">
        <v>176620</v>
      </c>
      <c r="Q73" s="120">
        <v>125280</v>
      </c>
      <c r="R73" s="108">
        <v>628730</v>
      </c>
      <c r="S73" s="106">
        <v>390950</v>
      </c>
      <c r="T73" s="106">
        <v>26490500</v>
      </c>
      <c r="U73" s="106">
        <f t="shared" si="1"/>
        <v>20907920</v>
      </c>
      <c r="V73" s="107">
        <f t="shared" ref="V73:V136" si="7">G73/T73</f>
        <v>8.6227945928166027E-9</v>
      </c>
      <c r="W73" s="110"/>
      <c r="X73" s="110"/>
      <c r="Y73" s="110"/>
      <c r="Z73" s="110"/>
    </row>
    <row r="74" spans="1:26" s="111" customFormat="1" ht="30" customHeight="1" outlineLevel="2" x14ac:dyDescent="0.25">
      <c r="A74" s="105" t="s">
        <v>235</v>
      </c>
      <c r="B74" s="112" t="s">
        <v>236</v>
      </c>
      <c r="C74" s="106">
        <v>2492000</v>
      </c>
      <c r="D74" s="106">
        <v>2492000</v>
      </c>
      <c r="E74" s="145">
        <v>3352700.52</v>
      </c>
      <c r="F74" s="107">
        <f t="shared" ref="F74:F137" si="8">E74/C74</f>
        <v>1.3453854414125201</v>
      </c>
      <c r="G74" s="107">
        <f t="shared" ref="G74:G137" si="9">E74/D74</f>
        <v>1.3453854414125201</v>
      </c>
      <c r="H74" s="106">
        <v>230020</v>
      </c>
      <c r="I74" s="108">
        <v>264625.5</v>
      </c>
      <c r="J74" s="108">
        <v>306900</v>
      </c>
      <c r="K74" s="108">
        <v>260700</v>
      </c>
      <c r="L74" s="108">
        <v>259375</v>
      </c>
      <c r="M74" s="108">
        <v>255474</v>
      </c>
      <c r="N74" s="108">
        <v>264051</v>
      </c>
      <c r="O74" s="108">
        <v>285350</v>
      </c>
      <c r="P74" s="106">
        <v>313000</v>
      </c>
      <c r="Q74" s="120">
        <v>300775.03000000003</v>
      </c>
      <c r="R74" s="108">
        <v>305205</v>
      </c>
      <c r="S74" s="106">
        <v>307224.99</v>
      </c>
      <c r="T74" s="106">
        <v>3556745.33</v>
      </c>
      <c r="U74" s="106">
        <f t="shared" si="1"/>
        <v>204044.81000000006</v>
      </c>
      <c r="V74" s="107">
        <f t="shared" si="7"/>
        <v>3.7826307946892564E-7</v>
      </c>
      <c r="W74" s="110"/>
      <c r="X74" s="110"/>
      <c r="Y74" s="110"/>
      <c r="Z74" s="110"/>
    </row>
    <row r="75" spans="1:26" s="111" customFormat="1" ht="30" customHeight="1" outlineLevel="2" x14ac:dyDescent="0.25">
      <c r="A75" s="105" t="s">
        <v>237</v>
      </c>
      <c r="B75" s="112" t="s">
        <v>238</v>
      </c>
      <c r="C75" s="106">
        <v>3500</v>
      </c>
      <c r="D75" s="106">
        <v>3500</v>
      </c>
      <c r="E75" s="145">
        <v>105600</v>
      </c>
      <c r="F75" s="107">
        <f t="shared" si="8"/>
        <v>30.171428571428571</v>
      </c>
      <c r="G75" s="107">
        <f t="shared" si="9"/>
        <v>30.171428571428571</v>
      </c>
      <c r="H75" s="106">
        <v>9600</v>
      </c>
      <c r="I75" s="108">
        <v>5600</v>
      </c>
      <c r="J75" s="108">
        <v>21600</v>
      </c>
      <c r="K75" s="108">
        <v>12000</v>
      </c>
      <c r="L75" s="108">
        <v>10400</v>
      </c>
      <c r="M75" s="108">
        <v>4800</v>
      </c>
      <c r="N75" s="108">
        <v>1600</v>
      </c>
      <c r="O75" s="108">
        <v>0</v>
      </c>
      <c r="P75" s="106">
        <v>4800</v>
      </c>
      <c r="Q75" s="142">
        <v>9600</v>
      </c>
      <c r="R75" s="141">
        <v>8800</v>
      </c>
      <c r="S75" s="106">
        <v>16800</v>
      </c>
      <c r="T75" s="106">
        <v>115200</v>
      </c>
      <c r="U75" s="106">
        <f t="shared" ref="U75:U140" si="10">T75-E75</f>
        <v>9600</v>
      </c>
      <c r="V75" s="107">
        <f t="shared" si="7"/>
        <v>2.6190476190476192E-4</v>
      </c>
      <c r="W75" s="110"/>
      <c r="X75" s="110"/>
      <c r="Y75" s="110"/>
      <c r="Z75" s="110"/>
    </row>
    <row r="76" spans="1:26" s="111" customFormat="1" ht="38.25" customHeight="1" outlineLevel="2" x14ac:dyDescent="0.25">
      <c r="A76" s="105" t="s">
        <v>239</v>
      </c>
      <c r="B76" s="270" t="s">
        <v>240</v>
      </c>
      <c r="C76" s="106">
        <v>87200</v>
      </c>
      <c r="D76" s="106">
        <v>87200</v>
      </c>
      <c r="E76" s="145">
        <v>7350</v>
      </c>
      <c r="F76" s="107">
        <f t="shared" si="8"/>
        <v>8.4288990825688068E-2</v>
      </c>
      <c r="G76" s="107">
        <f t="shared" si="9"/>
        <v>8.4288990825688068E-2</v>
      </c>
      <c r="H76" s="106">
        <v>0</v>
      </c>
      <c r="I76" s="108">
        <v>0</v>
      </c>
      <c r="J76" s="108">
        <v>0</v>
      </c>
      <c r="K76" s="108">
        <v>0</v>
      </c>
      <c r="L76" s="108">
        <v>0</v>
      </c>
      <c r="M76" s="108">
        <v>0</v>
      </c>
      <c r="N76" s="108">
        <v>0</v>
      </c>
      <c r="O76" s="108">
        <v>0</v>
      </c>
      <c r="P76" s="106">
        <v>0</v>
      </c>
      <c r="Q76" s="120">
        <v>0</v>
      </c>
      <c r="R76" s="108">
        <v>7350</v>
      </c>
      <c r="S76" s="106">
        <v>0</v>
      </c>
      <c r="T76" s="106">
        <v>3500</v>
      </c>
      <c r="U76" s="106">
        <f t="shared" si="10"/>
        <v>-3850</v>
      </c>
      <c r="V76" s="107">
        <f t="shared" si="7"/>
        <v>2.4082568807339446E-5</v>
      </c>
      <c r="W76" s="110"/>
      <c r="X76" s="110"/>
      <c r="Y76" s="110"/>
      <c r="Z76" s="110"/>
    </row>
    <row r="77" spans="1:26" s="111" customFormat="1" ht="30" customHeight="1" outlineLevel="2" x14ac:dyDescent="0.25">
      <c r="A77" s="105" t="s">
        <v>241</v>
      </c>
      <c r="B77" s="270" t="s">
        <v>242</v>
      </c>
      <c r="C77" s="106">
        <v>52000</v>
      </c>
      <c r="D77" s="106">
        <v>52000</v>
      </c>
      <c r="E77" s="145">
        <v>54000</v>
      </c>
      <c r="F77" s="107">
        <f t="shared" si="8"/>
        <v>1.0384615384615385</v>
      </c>
      <c r="G77" s="107">
        <f t="shared" si="9"/>
        <v>1.0384615384615385</v>
      </c>
      <c r="H77" s="106">
        <v>0</v>
      </c>
      <c r="I77" s="108">
        <v>0</v>
      </c>
      <c r="J77" s="108">
        <v>4000</v>
      </c>
      <c r="K77" s="108">
        <v>0</v>
      </c>
      <c r="L77" s="108">
        <v>0</v>
      </c>
      <c r="M77" s="108">
        <v>-6000</v>
      </c>
      <c r="N77" s="108">
        <v>0</v>
      </c>
      <c r="O77" s="108">
        <v>36000</v>
      </c>
      <c r="P77" s="106">
        <v>4000</v>
      </c>
      <c r="Q77" s="120">
        <v>4000</v>
      </c>
      <c r="R77" s="108">
        <v>4000</v>
      </c>
      <c r="S77" s="106">
        <v>8000</v>
      </c>
      <c r="T77" s="106">
        <v>86000</v>
      </c>
      <c r="U77" s="106">
        <f t="shared" si="10"/>
        <v>32000</v>
      </c>
      <c r="V77" s="107">
        <f t="shared" si="7"/>
        <v>1.2075134168157425E-5</v>
      </c>
      <c r="W77" s="110"/>
      <c r="X77" s="110"/>
      <c r="Y77" s="110"/>
      <c r="Z77" s="110"/>
    </row>
    <row r="78" spans="1:26" s="111" customFormat="1" ht="30" customHeight="1" outlineLevel="2" x14ac:dyDescent="0.25">
      <c r="A78" s="105" t="s">
        <v>243</v>
      </c>
      <c r="B78" s="270" t="s">
        <v>244</v>
      </c>
      <c r="C78" s="106">
        <v>1500000</v>
      </c>
      <c r="D78" s="106">
        <v>1500000</v>
      </c>
      <c r="E78" s="145">
        <v>650650</v>
      </c>
      <c r="F78" s="107">
        <f t="shared" si="8"/>
        <v>0.43376666666666669</v>
      </c>
      <c r="G78" s="107">
        <f t="shared" si="9"/>
        <v>0.43376666666666669</v>
      </c>
      <c r="H78" s="106">
        <v>57975</v>
      </c>
      <c r="I78" s="108">
        <v>59700</v>
      </c>
      <c r="J78" s="108">
        <v>75800</v>
      </c>
      <c r="K78" s="108">
        <v>77125</v>
      </c>
      <c r="L78" s="108">
        <v>53600</v>
      </c>
      <c r="M78" s="108">
        <v>43400</v>
      </c>
      <c r="N78" s="108">
        <v>41500</v>
      </c>
      <c r="O78" s="108">
        <v>53250</v>
      </c>
      <c r="P78" s="106">
        <v>33000</v>
      </c>
      <c r="Q78" s="120">
        <v>56750</v>
      </c>
      <c r="R78" s="108">
        <v>51350</v>
      </c>
      <c r="S78" s="106">
        <v>47200</v>
      </c>
      <c r="T78" s="106">
        <v>760325</v>
      </c>
      <c r="U78" s="106">
        <f t="shared" si="10"/>
        <v>109675</v>
      </c>
      <c r="V78" s="107">
        <f t="shared" si="7"/>
        <v>5.7050164951391409E-7</v>
      </c>
      <c r="W78" s="110"/>
      <c r="X78" s="110"/>
      <c r="Y78" s="110"/>
      <c r="Z78" s="110"/>
    </row>
    <row r="79" spans="1:26" s="111" customFormat="1" ht="30" customHeight="1" outlineLevel="2" x14ac:dyDescent="0.25">
      <c r="A79" s="105" t="s">
        <v>245</v>
      </c>
      <c r="B79" s="270" t="s">
        <v>246</v>
      </c>
      <c r="C79" s="106">
        <v>5667000</v>
      </c>
      <c r="D79" s="106">
        <v>5667000</v>
      </c>
      <c r="E79" s="145">
        <v>6125940</v>
      </c>
      <c r="F79" s="107">
        <f t="shared" si="8"/>
        <v>1.0809846479618845</v>
      </c>
      <c r="G79" s="107">
        <f t="shared" si="9"/>
        <v>1.0809846479618845</v>
      </c>
      <c r="H79" s="106">
        <v>405650</v>
      </c>
      <c r="I79" s="108">
        <v>679190</v>
      </c>
      <c r="J79" s="108">
        <v>603430</v>
      </c>
      <c r="K79" s="108">
        <v>554970</v>
      </c>
      <c r="L79" s="108">
        <v>326050</v>
      </c>
      <c r="M79" s="108">
        <v>432355</v>
      </c>
      <c r="N79" s="108">
        <v>382985</v>
      </c>
      <c r="O79" s="108">
        <v>321135</v>
      </c>
      <c r="P79" s="106">
        <v>400040</v>
      </c>
      <c r="Q79" s="120">
        <v>588365</v>
      </c>
      <c r="R79" s="108">
        <v>736240</v>
      </c>
      <c r="S79" s="106">
        <v>695530</v>
      </c>
      <c r="T79" s="106">
        <v>5620856.0999999996</v>
      </c>
      <c r="U79" s="106">
        <f t="shared" si="10"/>
        <v>-505083.90000000037</v>
      </c>
      <c r="V79" s="107">
        <f t="shared" si="7"/>
        <v>1.9231672697720987E-7</v>
      </c>
      <c r="W79" s="110"/>
      <c r="X79" s="110"/>
      <c r="Y79" s="110"/>
      <c r="Z79" s="110"/>
    </row>
    <row r="80" spans="1:26" s="111" customFormat="1" ht="30" customHeight="1" outlineLevel="2" x14ac:dyDescent="0.25">
      <c r="A80" s="105" t="s">
        <v>247</v>
      </c>
      <c r="B80" s="270" t="s">
        <v>248</v>
      </c>
      <c r="C80" s="106">
        <v>1317000</v>
      </c>
      <c r="D80" s="106">
        <v>1317000</v>
      </c>
      <c r="E80" s="145">
        <v>763200</v>
      </c>
      <c r="F80" s="107">
        <f t="shared" si="8"/>
        <v>0.57949886104783599</v>
      </c>
      <c r="G80" s="107">
        <f t="shared" si="9"/>
        <v>0.57949886104783599</v>
      </c>
      <c r="H80" s="106">
        <v>96000</v>
      </c>
      <c r="I80" s="108">
        <v>81600</v>
      </c>
      <c r="J80" s="108">
        <v>136000</v>
      </c>
      <c r="K80" s="108">
        <v>123200</v>
      </c>
      <c r="L80" s="108">
        <v>51200</v>
      </c>
      <c r="M80" s="108">
        <v>1600</v>
      </c>
      <c r="N80" s="108">
        <v>104000</v>
      </c>
      <c r="O80" s="108">
        <v>56000</v>
      </c>
      <c r="P80" s="106">
        <v>-14400</v>
      </c>
      <c r="Q80" s="120">
        <v>81600</v>
      </c>
      <c r="R80" s="108">
        <v>38400</v>
      </c>
      <c r="S80" s="106">
        <v>8000</v>
      </c>
      <c r="T80" s="106">
        <v>1076600</v>
      </c>
      <c r="U80" s="106">
        <f t="shared" si="10"/>
        <v>313400</v>
      </c>
      <c r="V80" s="107">
        <f t="shared" si="7"/>
        <v>5.3826756552836335E-7</v>
      </c>
      <c r="W80" s="110"/>
      <c r="X80" s="110"/>
      <c r="Y80" s="110"/>
      <c r="Z80" s="110"/>
    </row>
    <row r="81" spans="1:26" s="111" customFormat="1" ht="30" customHeight="1" outlineLevel="2" x14ac:dyDescent="0.25">
      <c r="A81" s="105" t="s">
        <v>249</v>
      </c>
      <c r="B81" s="270" t="s">
        <v>250</v>
      </c>
      <c r="C81" s="106">
        <v>0</v>
      </c>
      <c r="D81" s="106">
        <v>0</v>
      </c>
      <c r="E81" s="145">
        <v>117585</v>
      </c>
      <c r="F81" s="107"/>
      <c r="G81" s="107"/>
      <c r="H81" s="106">
        <v>6100</v>
      </c>
      <c r="I81" s="108">
        <v>9400</v>
      </c>
      <c r="J81" s="108">
        <v>8480</v>
      </c>
      <c r="K81" s="108">
        <v>9705</v>
      </c>
      <c r="L81" s="108">
        <v>12450</v>
      </c>
      <c r="M81" s="108">
        <v>9200</v>
      </c>
      <c r="N81" s="108">
        <v>12300</v>
      </c>
      <c r="O81" s="108">
        <v>12600</v>
      </c>
      <c r="P81" s="106">
        <v>12900</v>
      </c>
      <c r="Q81" s="120">
        <v>11850</v>
      </c>
      <c r="R81" s="108">
        <v>7950</v>
      </c>
      <c r="S81" s="106">
        <v>4650</v>
      </c>
      <c r="T81" s="106">
        <v>109505</v>
      </c>
      <c r="U81" s="106">
        <f t="shared" si="10"/>
        <v>-8080</v>
      </c>
      <c r="V81" s="107"/>
      <c r="W81" s="110"/>
      <c r="X81" s="110"/>
      <c r="Y81" s="110"/>
      <c r="Z81" s="110"/>
    </row>
    <row r="82" spans="1:26" s="111" customFormat="1" ht="30" customHeight="1" outlineLevel="2" x14ac:dyDescent="0.25">
      <c r="A82" s="105" t="s">
        <v>251</v>
      </c>
      <c r="B82" s="270" t="s">
        <v>252</v>
      </c>
      <c r="C82" s="106">
        <v>0</v>
      </c>
      <c r="D82" s="106">
        <v>0</v>
      </c>
      <c r="E82" s="145">
        <v>5000</v>
      </c>
      <c r="F82" s="107"/>
      <c r="G82" s="107"/>
      <c r="H82" s="106">
        <v>0</v>
      </c>
      <c r="I82" s="108">
        <v>5000</v>
      </c>
      <c r="J82" s="108">
        <v>0</v>
      </c>
      <c r="K82" s="108">
        <v>0</v>
      </c>
      <c r="L82" s="108">
        <v>0</v>
      </c>
      <c r="M82" s="108">
        <v>0</v>
      </c>
      <c r="N82" s="108">
        <v>0</v>
      </c>
      <c r="O82" s="108">
        <v>0</v>
      </c>
      <c r="P82" s="106">
        <v>0</v>
      </c>
      <c r="Q82" s="120">
        <v>0</v>
      </c>
      <c r="R82" s="108">
        <v>0</v>
      </c>
      <c r="S82" s="106">
        <v>0</v>
      </c>
      <c r="T82" s="106"/>
      <c r="U82" s="106">
        <f t="shared" si="10"/>
        <v>-5000</v>
      </c>
      <c r="V82" s="107" t="e">
        <f t="shared" si="7"/>
        <v>#DIV/0!</v>
      </c>
      <c r="W82" s="110"/>
      <c r="X82" s="110"/>
      <c r="Y82" s="110"/>
      <c r="Z82" s="110"/>
    </row>
    <row r="83" spans="1:26" s="111" customFormat="1" ht="30" customHeight="1" outlineLevel="2" x14ac:dyDescent="0.25">
      <c r="A83" s="105" t="s">
        <v>253</v>
      </c>
      <c r="B83" s="270" t="s">
        <v>254</v>
      </c>
      <c r="C83" s="106">
        <v>795000</v>
      </c>
      <c r="D83" s="106">
        <v>795000</v>
      </c>
      <c r="E83" s="145">
        <v>181000</v>
      </c>
      <c r="F83" s="107">
        <f t="shared" si="8"/>
        <v>0.22767295597484277</v>
      </c>
      <c r="G83" s="107">
        <f t="shared" si="9"/>
        <v>0.22767295597484277</v>
      </c>
      <c r="H83" s="106">
        <v>0</v>
      </c>
      <c r="I83" s="108">
        <v>0</v>
      </c>
      <c r="J83" s="108">
        <v>0</v>
      </c>
      <c r="K83" s="108">
        <v>73000</v>
      </c>
      <c r="L83" s="108">
        <v>102000</v>
      </c>
      <c r="M83" s="108">
        <v>0</v>
      </c>
      <c r="N83" s="141">
        <v>0</v>
      </c>
      <c r="O83" s="141">
        <v>0</v>
      </c>
      <c r="P83" s="106">
        <v>0</v>
      </c>
      <c r="Q83" s="139">
        <v>6000</v>
      </c>
      <c r="R83" s="108">
        <v>0</v>
      </c>
      <c r="S83" s="106">
        <v>0</v>
      </c>
      <c r="T83" s="106">
        <v>125000</v>
      </c>
      <c r="U83" s="106">
        <f t="shared" si="10"/>
        <v>-56000</v>
      </c>
      <c r="V83" s="107"/>
      <c r="W83" s="110"/>
      <c r="X83" s="110"/>
      <c r="Y83" s="110"/>
      <c r="Z83" s="110"/>
    </row>
    <row r="84" spans="1:26" s="111" customFormat="1" ht="30" customHeight="1" outlineLevel="2" x14ac:dyDescent="0.25">
      <c r="A84" s="105" t="s">
        <v>255</v>
      </c>
      <c r="B84" s="270" t="s">
        <v>256</v>
      </c>
      <c r="C84" s="106">
        <v>115000</v>
      </c>
      <c r="D84" s="106">
        <v>115000</v>
      </c>
      <c r="E84" s="145">
        <v>325000</v>
      </c>
      <c r="F84" s="107">
        <f t="shared" si="8"/>
        <v>2.8260869565217392</v>
      </c>
      <c r="G84" s="107">
        <f t="shared" si="9"/>
        <v>2.8260869565217392</v>
      </c>
      <c r="H84" s="106">
        <v>2500</v>
      </c>
      <c r="I84" s="108">
        <v>12500</v>
      </c>
      <c r="J84" s="108">
        <v>12500</v>
      </c>
      <c r="K84" s="108">
        <v>50000</v>
      </c>
      <c r="L84" s="108">
        <v>17500</v>
      </c>
      <c r="M84" s="108">
        <v>27500</v>
      </c>
      <c r="N84" s="108">
        <v>45000</v>
      </c>
      <c r="O84" s="108">
        <v>22500</v>
      </c>
      <c r="P84" s="106">
        <v>27500</v>
      </c>
      <c r="Q84" s="120">
        <v>67500</v>
      </c>
      <c r="R84" s="108">
        <v>20000</v>
      </c>
      <c r="S84" s="106">
        <v>20000</v>
      </c>
      <c r="T84" s="106">
        <v>95000</v>
      </c>
      <c r="U84" s="106">
        <f t="shared" si="10"/>
        <v>-230000</v>
      </c>
      <c r="V84" s="107">
        <f t="shared" si="7"/>
        <v>2.9748283752860412E-5</v>
      </c>
      <c r="W84" s="110"/>
      <c r="X84" s="110"/>
      <c r="Y84" s="110"/>
      <c r="Z84" s="110"/>
    </row>
    <row r="85" spans="1:26" s="111" customFormat="1" ht="30" customHeight="1" outlineLevel="2" x14ac:dyDescent="0.25">
      <c r="A85" s="105" t="s">
        <v>257</v>
      </c>
      <c r="B85" s="270" t="s">
        <v>258</v>
      </c>
      <c r="C85" s="106">
        <v>910000</v>
      </c>
      <c r="D85" s="106">
        <v>910000</v>
      </c>
      <c r="E85" s="145">
        <v>200000</v>
      </c>
      <c r="F85" s="107">
        <f t="shared" si="8"/>
        <v>0.21978021978021978</v>
      </c>
      <c r="G85" s="107">
        <f t="shared" si="9"/>
        <v>0.21978021978021978</v>
      </c>
      <c r="H85" s="106">
        <v>0</v>
      </c>
      <c r="I85" s="108">
        <v>155000</v>
      </c>
      <c r="J85" s="108">
        <v>25000</v>
      </c>
      <c r="K85" s="108">
        <v>30000</v>
      </c>
      <c r="L85" s="108">
        <v>0</v>
      </c>
      <c r="M85" s="108">
        <v>-25000</v>
      </c>
      <c r="N85" s="108">
        <v>30000</v>
      </c>
      <c r="O85" s="108">
        <v>0</v>
      </c>
      <c r="P85" s="106">
        <v>-30000</v>
      </c>
      <c r="Q85" s="142">
        <v>5000</v>
      </c>
      <c r="R85" s="141">
        <v>40000</v>
      </c>
      <c r="S85" s="106">
        <v>-30000</v>
      </c>
      <c r="T85" s="106">
        <v>845000</v>
      </c>
      <c r="U85" s="106">
        <f t="shared" si="10"/>
        <v>645000</v>
      </c>
      <c r="V85" s="107">
        <f t="shared" si="7"/>
        <v>2.6009493465114768E-7</v>
      </c>
      <c r="W85" s="110"/>
      <c r="X85" s="110"/>
      <c r="Y85" s="110"/>
      <c r="Z85" s="110"/>
    </row>
    <row r="86" spans="1:26" s="111" customFormat="1" ht="30" customHeight="1" outlineLevel="2" x14ac:dyDescent="0.25">
      <c r="A86" s="105" t="s">
        <v>259</v>
      </c>
      <c r="B86" s="270" t="s">
        <v>260</v>
      </c>
      <c r="C86" s="106"/>
      <c r="D86" s="106"/>
      <c r="E86" s="106"/>
      <c r="F86" s="107"/>
      <c r="G86" s="107"/>
      <c r="H86" s="106"/>
      <c r="I86" s="108"/>
      <c r="J86" s="108"/>
      <c r="K86" s="108"/>
      <c r="L86" s="108"/>
      <c r="M86" s="108"/>
      <c r="N86" s="108"/>
      <c r="O86" s="108"/>
      <c r="P86" s="106"/>
      <c r="Q86" s="143"/>
      <c r="R86" s="141"/>
      <c r="S86" s="106"/>
      <c r="T86" s="106">
        <v>88100</v>
      </c>
      <c r="U86" s="106"/>
      <c r="V86" s="107"/>
      <c r="W86" s="110"/>
      <c r="X86" s="110"/>
      <c r="Y86" s="110"/>
      <c r="Z86" s="110"/>
    </row>
    <row r="87" spans="1:26" s="85" customFormat="1" ht="38.25" outlineLevel="2" x14ac:dyDescent="0.25">
      <c r="A87" s="79" t="s">
        <v>261</v>
      </c>
      <c r="B87" s="80" t="s">
        <v>262</v>
      </c>
      <c r="C87" s="81">
        <v>0</v>
      </c>
      <c r="D87" s="81">
        <v>0</v>
      </c>
      <c r="E87" s="81">
        <v>-17564.560000000001</v>
      </c>
      <c r="F87" s="82"/>
      <c r="G87" s="82"/>
      <c r="H87" s="81">
        <v>-25305.040000000001</v>
      </c>
      <c r="I87" s="83">
        <v>4676.26</v>
      </c>
      <c r="J87" s="83">
        <v>3500</v>
      </c>
      <c r="K87" s="83">
        <v>5545.17</v>
      </c>
      <c r="L87" s="83">
        <v>-5590.44</v>
      </c>
      <c r="M87" s="83">
        <v>-360.45</v>
      </c>
      <c r="N87" s="83">
        <v>-12.12</v>
      </c>
      <c r="O87" s="83">
        <v>-321.19</v>
      </c>
      <c r="P87" s="81">
        <v>0</v>
      </c>
      <c r="Q87" s="83">
        <v>303.25</v>
      </c>
      <c r="R87" s="81">
        <v>0</v>
      </c>
      <c r="S87" s="81">
        <v>0</v>
      </c>
      <c r="T87" s="81">
        <f>SUM(T88:T93)</f>
        <v>27444.15</v>
      </c>
      <c r="U87" s="81">
        <f t="shared" si="10"/>
        <v>45008.710000000006</v>
      </c>
      <c r="V87" s="134">
        <f t="shared" si="7"/>
        <v>0</v>
      </c>
      <c r="W87" s="78"/>
      <c r="X87" s="78"/>
      <c r="Y87" s="78"/>
      <c r="Z87" s="31"/>
    </row>
    <row r="88" spans="1:26" s="150" customFormat="1" outlineLevel="2" x14ac:dyDescent="0.25">
      <c r="A88" s="97" t="s">
        <v>263</v>
      </c>
      <c r="B88" s="98" t="s">
        <v>264</v>
      </c>
      <c r="C88" s="144"/>
      <c r="D88" s="144"/>
      <c r="E88" s="145"/>
      <c r="F88" s="146"/>
      <c r="G88" s="146"/>
      <c r="H88" s="144"/>
      <c r="I88" s="147"/>
      <c r="J88" s="147"/>
      <c r="K88" s="147"/>
      <c r="L88" s="147"/>
      <c r="M88" s="147"/>
      <c r="N88" s="147"/>
      <c r="O88" s="147"/>
      <c r="P88" s="144"/>
      <c r="Q88" s="147"/>
      <c r="R88" s="148"/>
      <c r="S88" s="144"/>
      <c r="T88" s="145">
        <v>50</v>
      </c>
      <c r="U88" s="144"/>
      <c r="V88" s="146"/>
      <c r="W88" s="149"/>
      <c r="X88" s="149"/>
      <c r="Y88" s="149"/>
      <c r="Z88" s="149"/>
    </row>
    <row r="89" spans="1:26" s="150" customFormat="1" ht="28.5" customHeight="1" outlineLevel="2" x14ac:dyDescent="0.25">
      <c r="A89" s="97" t="s">
        <v>265</v>
      </c>
      <c r="B89" s="98" t="s">
        <v>266</v>
      </c>
      <c r="C89" s="144">
        <v>0</v>
      </c>
      <c r="D89" s="144">
        <v>0</v>
      </c>
      <c r="E89" s="145">
        <v>303.25</v>
      </c>
      <c r="F89" s="146"/>
      <c r="G89" s="146"/>
      <c r="H89" s="144">
        <v>0</v>
      </c>
      <c r="I89" s="147">
        <v>0</v>
      </c>
      <c r="J89" s="147">
        <v>0</v>
      </c>
      <c r="K89" s="147">
        <v>0</v>
      </c>
      <c r="L89" s="147">
        <v>0</v>
      </c>
      <c r="M89" s="147">
        <v>0</v>
      </c>
      <c r="N89" s="147">
        <v>0</v>
      </c>
      <c r="O89" s="147">
        <v>0</v>
      </c>
      <c r="P89" s="144">
        <v>0</v>
      </c>
      <c r="Q89" s="147">
        <v>303.25</v>
      </c>
      <c r="R89" s="148">
        <v>0</v>
      </c>
      <c r="S89" s="144">
        <v>0</v>
      </c>
      <c r="T89" s="145">
        <v>19.100000000000001</v>
      </c>
      <c r="U89" s="144">
        <f t="shared" si="10"/>
        <v>-284.14999999999998</v>
      </c>
      <c r="V89" s="146">
        <f t="shared" si="7"/>
        <v>0</v>
      </c>
      <c r="W89" s="149"/>
      <c r="X89" s="149"/>
      <c r="Y89" s="149"/>
      <c r="Z89" s="149"/>
    </row>
    <row r="90" spans="1:26" s="137" customFormat="1" ht="16.5" customHeight="1" outlineLevel="2" x14ac:dyDescent="0.25">
      <c r="A90" s="105" t="s">
        <v>267</v>
      </c>
      <c r="B90" s="112" t="s">
        <v>268</v>
      </c>
      <c r="C90" s="133">
        <v>0</v>
      </c>
      <c r="D90" s="133">
        <v>0</v>
      </c>
      <c r="E90" s="106">
        <v>5713.7</v>
      </c>
      <c r="F90" s="134"/>
      <c r="G90" s="134"/>
      <c r="H90" s="133">
        <v>1013.95</v>
      </c>
      <c r="I90" s="135">
        <v>4699.75</v>
      </c>
      <c r="J90" s="135">
        <v>0</v>
      </c>
      <c r="K90" s="135">
        <v>0</v>
      </c>
      <c r="L90" s="135">
        <v>0</v>
      </c>
      <c r="M90" s="135">
        <v>0</v>
      </c>
      <c r="N90" s="108">
        <v>0</v>
      </c>
      <c r="O90" s="108">
        <v>0</v>
      </c>
      <c r="P90" s="133">
        <v>0</v>
      </c>
      <c r="Q90" s="120">
        <v>0</v>
      </c>
      <c r="R90" s="108">
        <v>0</v>
      </c>
      <c r="S90" s="106">
        <v>0</v>
      </c>
      <c r="T90" s="106">
        <v>190.3</v>
      </c>
      <c r="U90" s="106">
        <f t="shared" si="10"/>
        <v>-5523.4</v>
      </c>
      <c r="V90" s="107">
        <f t="shared" si="7"/>
        <v>0</v>
      </c>
      <c r="W90" s="94"/>
      <c r="X90" s="94"/>
      <c r="Y90" s="94"/>
      <c r="Z90" s="94"/>
    </row>
    <row r="91" spans="1:26" s="137" customFormat="1" ht="16.5" customHeight="1" outlineLevel="2" x14ac:dyDescent="0.25">
      <c r="A91" s="105" t="s">
        <v>269</v>
      </c>
      <c r="B91" s="112" t="s">
        <v>270</v>
      </c>
      <c r="C91" s="133">
        <v>0</v>
      </c>
      <c r="D91" s="133">
        <v>0</v>
      </c>
      <c r="E91" s="106">
        <v>0.01</v>
      </c>
      <c r="F91" s="134"/>
      <c r="G91" s="134"/>
      <c r="H91" s="133">
        <v>0</v>
      </c>
      <c r="I91" s="135">
        <v>0</v>
      </c>
      <c r="J91" s="135">
        <v>0</v>
      </c>
      <c r="K91" s="135">
        <v>0</v>
      </c>
      <c r="L91" s="135">
        <v>0</v>
      </c>
      <c r="M91" s="135">
        <v>0.01</v>
      </c>
      <c r="N91" s="108">
        <v>0</v>
      </c>
      <c r="O91" s="108">
        <v>0</v>
      </c>
      <c r="P91" s="133">
        <v>0</v>
      </c>
      <c r="Q91" s="139">
        <v>0</v>
      </c>
      <c r="R91" s="108">
        <v>0</v>
      </c>
      <c r="S91" s="106">
        <v>0</v>
      </c>
      <c r="T91" s="106">
        <v>2.41</v>
      </c>
      <c r="U91" s="106">
        <f t="shared" si="10"/>
        <v>2.4000000000000004</v>
      </c>
      <c r="V91" s="107">
        <f t="shared" si="7"/>
        <v>0</v>
      </c>
      <c r="W91" s="94"/>
      <c r="X91" s="94"/>
      <c r="Y91" s="94"/>
      <c r="Z91" s="94"/>
    </row>
    <row r="92" spans="1:26" s="111" customFormat="1" ht="16.5" customHeight="1" outlineLevel="2" x14ac:dyDescent="0.25">
      <c r="A92" s="105" t="s">
        <v>271</v>
      </c>
      <c r="B92" s="112" t="s">
        <v>272</v>
      </c>
      <c r="C92" s="106">
        <v>0</v>
      </c>
      <c r="D92" s="106">
        <v>0</v>
      </c>
      <c r="E92" s="106">
        <v>-16421.12</v>
      </c>
      <c r="F92" s="107"/>
      <c r="G92" s="107"/>
      <c r="H92" s="106">
        <v>-19158.59</v>
      </c>
      <c r="I92" s="108">
        <v>-23.49</v>
      </c>
      <c r="J92" s="108">
        <v>3500</v>
      </c>
      <c r="K92" s="108">
        <v>5545.17</v>
      </c>
      <c r="L92" s="108">
        <v>-5590.44</v>
      </c>
      <c r="M92" s="108">
        <v>-360.46</v>
      </c>
      <c r="N92" s="108">
        <v>-12.12</v>
      </c>
      <c r="O92" s="108">
        <v>-321.19</v>
      </c>
      <c r="P92" s="106">
        <v>0</v>
      </c>
      <c r="Q92" s="120">
        <v>0</v>
      </c>
      <c r="R92" s="108">
        <v>0</v>
      </c>
      <c r="S92" s="106">
        <v>0</v>
      </c>
      <c r="T92" s="106">
        <v>20021.939999999999</v>
      </c>
      <c r="U92" s="106">
        <f t="shared" si="10"/>
        <v>36443.06</v>
      </c>
      <c r="V92" s="107">
        <f t="shared" si="7"/>
        <v>0</v>
      </c>
      <c r="W92" s="110"/>
      <c r="X92" s="110"/>
      <c r="Y92" s="110"/>
      <c r="Z92" s="110"/>
    </row>
    <row r="93" spans="1:26" s="111" customFormat="1" ht="16.5" customHeight="1" outlineLevel="2" x14ac:dyDescent="0.25">
      <c r="A93" s="105" t="s">
        <v>273</v>
      </c>
      <c r="B93" s="112" t="s">
        <v>274</v>
      </c>
      <c r="C93" s="106">
        <v>0</v>
      </c>
      <c r="D93" s="106">
        <v>0</v>
      </c>
      <c r="E93" s="106">
        <v>-7160.4</v>
      </c>
      <c r="F93" s="107"/>
      <c r="G93" s="107"/>
      <c r="H93" s="106">
        <v>-7160.4</v>
      </c>
      <c r="I93" s="108">
        <v>0</v>
      </c>
      <c r="J93" s="108">
        <v>0</v>
      </c>
      <c r="K93" s="108">
        <v>0</v>
      </c>
      <c r="L93" s="108">
        <v>0</v>
      </c>
      <c r="M93" s="108">
        <v>0</v>
      </c>
      <c r="N93" s="108">
        <v>0</v>
      </c>
      <c r="O93" s="108">
        <v>0</v>
      </c>
      <c r="P93" s="106">
        <v>0</v>
      </c>
      <c r="Q93" s="120">
        <v>0</v>
      </c>
      <c r="R93" s="106">
        <v>0</v>
      </c>
      <c r="S93" s="106">
        <v>0</v>
      </c>
      <c r="T93" s="106">
        <v>7160.4</v>
      </c>
      <c r="U93" s="106">
        <f t="shared" si="10"/>
        <v>14320.8</v>
      </c>
      <c r="V93" s="107">
        <f t="shared" si="7"/>
        <v>0</v>
      </c>
      <c r="W93" s="110"/>
      <c r="X93" s="110"/>
      <c r="Y93" s="110"/>
      <c r="Z93" s="110"/>
    </row>
    <row r="94" spans="1:26" s="36" customFormat="1" ht="15.75" customHeight="1" x14ac:dyDescent="0.25">
      <c r="A94" s="71" t="s">
        <v>275</v>
      </c>
      <c r="B94" s="151" t="s">
        <v>276</v>
      </c>
      <c r="C94" s="73">
        <v>605869464</v>
      </c>
      <c r="D94" s="73">
        <v>617663174</v>
      </c>
      <c r="E94" s="73">
        <v>2734764375.6199999</v>
      </c>
      <c r="F94" s="74">
        <f t="shared" si="8"/>
        <v>4.5137847970829572</v>
      </c>
      <c r="G94" s="74">
        <f t="shared" si="9"/>
        <v>4.4275982294842136</v>
      </c>
      <c r="H94" s="73">
        <v>53451111.840000004</v>
      </c>
      <c r="I94" s="75">
        <v>53953831.75</v>
      </c>
      <c r="J94" s="75">
        <v>344496388.44999999</v>
      </c>
      <c r="K94" s="75">
        <v>670808139.23000002</v>
      </c>
      <c r="L94" s="75">
        <v>77939285.090000004</v>
      </c>
      <c r="M94" s="75">
        <v>45590699.689999998</v>
      </c>
      <c r="N94" s="75">
        <v>696309172.39999998</v>
      </c>
      <c r="O94" s="75">
        <v>42048945.560000002</v>
      </c>
      <c r="P94" s="75">
        <v>47686988.509999998</v>
      </c>
      <c r="Q94" s="75">
        <v>462582165.93000001</v>
      </c>
      <c r="R94" s="75">
        <v>56912165.350000001</v>
      </c>
      <c r="S94" s="75">
        <v>182985481.81999999</v>
      </c>
      <c r="T94" s="75">
        <f>T95+T109+T117+T127+T132+T135+T180</f>
        <v>1218868684.7499998</v>
      </c>
      <c r="U94" s="75">
        <f t="shared" si="10"/>
        <v>-1515895690.8700001</v>
      </c>
      <c r="V94" s="152">
        <f t="shared" si="7"/>
        <v>3.6325473653401404E-9</v>
      </c>
      <c r="W94" s="31"/>
    </row>
    <row r="95" spans="1:26" s="85" customFormat="1" ht="51" outlineLevel="2" x14ac:dyDescent="0.25">
      <c r="A95" s="79" t="s">
        <v>277</v>
      </c>
      <c r="B95" s="80" t="s">
        <v>37</v>
      </c>
      <c r="C95" s="81">
        <v>169444014</v>
      </c>
      <c r="D95" s="81">
        <v>169444014</v>
      </c>
      <c r="E95" s="81">
        <v>1819436864.29</v>
      </c>
      <c r="F95" s="82">
        <f t="shared" si="8"/>
        <v>10.737687459941784</v>
      </c>
      <c r="G95" s="82">
        <f t="shared" si="9"/>
        <v>10.737687459941784</v>
      </c>
      <c r="H95" s="81">
        <v>418765.41</v>
      </c>
      <c r="I95" s="83">
        <v>632098.5</v>
      </c>
      <c r="J95" s="83">
        <v>1316158.71</v>
      </c>
      <c r="K95" s="83">
        <v>607047316.03999996</v>
      </c>
      <c r="L95" s="83">
        <v>141622.54</v>
      </c>
      <c r="M95" s="83">
        <v>1938534.45</v>
      </c>
      <c r="N95" s="83">
        <v>652174154.79999995</v>
      </c>
      <c r="O95" s="83">
        <v>1068366.76</v>
      </c>
      <c r="P95" s="83">
        <v>2141319.5299999998</v>
      </c>
      <c r="Q95" s="83">
        <v>407642796.63999999</v>
      </c>
      <c r="R95" s="83">
        <v>663877.21</v>
      </c>
      <c r="S95" s="83">
        <v>144251853.69999999</v>
      </c>
      <c r="T95" s="83">
        <f>SUM(T96:T108)</f>
        <v>680055223.03999984</v>
      </c>
      <c r="U95" s="83">
        <f t="shared" si="10"/>
        <v>-1139381641.25</v>
      </c>
      <c r="V95" s="152">
        <f t="shared" si="7"/>
        <v>1.5789434587299991E-8</v>
      </c>
      <c r="W95" s="31"/>
    </row>
    <row r="96" spans="1:26" s="111" customFormat="1" ht="30" customHeight="1" outlineLevel="2" x14ac:dyDescent="0.25">
      <c r="A96" s="105" t="s">
        <v>278</v>
      </c>
      <c r="B96" s="112" t="s">
        <v>279</v>
      </c>
      <c r="C96" s="106">
        <v>5003270</v>
      </c>
      <c r="D96" s="106">
        <v>5003270</v>
      </c>
      <c r="E96" s="106">
        <v>10291705.98</v>
      </c>
      <c r="F96" s="107">
        <f t="shared" si="8"/>
        <v>2.0569959206678834</v>
      </c>
      <c r="G96" s="107">
        <f t="shared" si="9"/>
        <v>2.0569959206678834</v>
      </c>
      <c r="H96" s="106">
        <v>0</v>
      </c>
      <c r="I96" s="108">
        <v>0</v>
      </c>
      <c r="J96" s="108">
        <v>0</v>
      </c>
      <c r="K96" s="108">
        <v>0</v>
      </c>
      <c r="L96" s="108">
        <v>0</v>
      </c>
      <c r="M96" s="108">
        <v>0</v>
      </c>
      <c r="N96" s="108">
        <v>10034000</v>
      </c>
      <c r="O96" s="108">
        <v>257705.98</v>
      </c>
      <c r="P96" s="108">
        <v>0</v>
      </c>
      <c r="Q96" s="153">
        <v>0</v>
      </c>
      <c r="R96" s="153">
        <v>0</v>
      </c>
      <c r="S96" s="153">
        <v>0</v>
      </c>
      <c r="T96" s="153">
        <v>20126769.379999999</v>
      </c>
      <c r="U96" s="153">
        <f t="shared" si="10"/>
        <v>9835063.3999999985</v>
      </c>
      <c r="V96" s="152">
        <f t="shared" si="7"/>
        <v>1.0220199187614895E-7</v>
      </c>
      <c r="W96" s="110"/>
    </row>
    <row r="97" spans="1:23" s="111" customFormat="1" ht="30" customHeight="1" outlineLevel="2" x14ac:dyDescent="0.25">
      <c r="A97" s="105" t="s">
        <v>280</v>
      </c>
      <c r="B97" s="112" t="s">
        <v>281</v>
      </c>
      <c r="C97" s="106">
        <v>154607630</v>
      </c>
      <c r="D97" s="106">
        <v>154607630</v>
      </c>
      <c r="E97" s="106">
        <v>1795750049.99</v>
      </c>
      <c r="F97" s="107">
        <f t="shared" si="8"/>
        <v>11.614886341573181</v>
      </c>
      <c r="G97" s="107">
        <f t="shared" si="9"/>
        <v>11.614886341573181</v>
      </c>
      <c r="H97" s="106">
        <v>0</v>
      </c>
      <c r="I97" s="108">
        <v>0</v>
      </c>
      <c r="J97" s="108">
        <v>0</v>
      </c>
      <c r="K97" s="108">
        <v>606764498.39999998</v>
      </c>
      <c r="L97" s="108">
        <v>0</v>
      </c>
      <c r="M97" s="108">
        <v>0</v>
      </c>
      <c r="N97" s="108">
        <v>641330035.19000006</v>
      </c>
      <c r="O97" s="108">
        <v>0</v>
      </c>
      <c r="P97" s="108">
        <v>0</v>
      </c>
      <c r="Q97" s="153">
        <v>406728784.81</v>
      </c>
      <c r="R97" s="153">
        <v>0</v>
      </c>
      <c r="S97" s="153">
        <v>140926731.59</v>
      </c>
      <c r="T97" s="153">
        <v>648438065.5</v>
      </c>
      <c r="U97" s="153">
        <f t="shared" si="10"/>
        <v>-1147311984.49</v>
      </c>
      <c r="V97" s="152">
        <f t="shared" si="7"/>
        <v>1.7912098255084905E-8</v>
      </c>
      <c r="W97" s="110"/>
    </row>
    <row r="98" spans="1:23" s="111" customFormat="1" ht="30" customHeight="1" outlineLevel="2" x14ac:dyDescent="0.25">
      <c r="A98" s="105" t="s">
        <v>282</v>
      </c>
      <c r="B98" s="112" t="s">
        <v>283</v>
      </c>
      <c r="C98" s="106">
        <v>1720810</v>
      </c>
      <c r="D98" s="106">
        <v>1720810</v>
      </c>
      <c r="E98" s="106">
        <v>2058720.28</v>
      </c>
      <c r="F98" s="107">
        <f t="shared" si="8"/>
        <v>1.1963669899640286</v>
      </c>
      <c r="G98" s="107">
        <f t="shared" si="9"/>
        <v>1.1963669899640286</v>
      </c>
      <c r="H98" s="106">
        <v>21148.73</v>
      </c>
      <c r="I98" s="108">
        <v>21148.73</v>
      </c>
      <c r="J98" s="108">
        <v>0</v>
      </c>
      <c r="K98" s="108">
        <v>21148.73</v>
      </c>
      <c r="L98" s="108">
        <v>42297.46</v>
      </c>
      <c r="M98" s="108">
        <v>21148.73</v>
      </c>
      <c r="N98" s="108">
        <v>32839.360000000001</v>
      </c>
      <c r="O98" s="108">
        <v>338952.78</v>
      </c>
      <c r="P98" s="108">
        <v>226675.68</v>
      </c>
      <c r="Q98" s="153">
        <v>174305.46</v>
      </c>
      <c r="R98" s="153">
        <v>42036.05</v>
      </c>
      <c r="S98" s="153">
        <v>1117018.57</v>
      </c>
      <c r="T98" s="153">
        <v>2016021.77</v>
      </c>
      <c r="U98" s="153">
        <f t="shared" si="10"/>
        <v>-42698.510000000009</v>
      </c>
      <c r="V98" s="152">
        <f t="shared" si="7"/>
        <v>5.9342959871114315E-7</v>
      </c>
      <c r="W98" s="110"/>
    </row>
    <row r="99" spans="1:23" s="111" customFormat="1" ht="30" customHeight="1" outlineLevel="2" x14ac:dyDescent="0.25">
      <c r="A99" s="105" t="s">
        <v>284</v>
      </c>
      <c r="B99" s="112" t="s">
        <v>285</v>
      </c>
      <c r="C99" s="106">
        <v>6598680</v>
      </c>
      <c r="D99" s="106">
        <v>6598680</v>
      </c>
      <c r="E99" s="106">
        <v>6622919.5999999996</v>
      </c>
      <c r="F99" s="107">
        <f t="shared" si="8"/>
        <v>1.0036734013469359</v>
      </c>
      <c r="G99" s="107">
        <f t="shared" si="9"/>
        <v>1.0036734013469359</v>
      </c>
      <c r="H99" s="106">
        <v>249409.56</v>
      </c>
      <c r="I99" s="108">
        <v>322218.81</v>
      </c>
      <c r="J99" s="108">
        <v>1124212.57</v>
      </c>
      <c r="K99" s="108">
        <v>123023.47</v>
      </c>
      <c r="L99" s="108">
        <v>-43727.13</v>
      </c>
      <c r="M99" s="108">
        <v>1231545.8</v>
      </c>
      <c r="N99" s="108">
        <v>282022.59000000003</v>
      </c>
      <c r="O99" s="108">
        <v>-65825.240000000005</v>
      </c>
      <c r="P99" s="108">
        <v>1337006.8</v>
      </c>
      <c r="Q99" s="153">
        <v>221230.81</v>
      </c>
      <c r="R99" s="153">
        <v>170338.41</v>
      </c>
      <c r="S99" s="153">
        <v>1671463.15</v>
      </c>
      <c r="T99" s="153">
        <v>7467551.3899999997</v>
      </c>
      <c r="U99" s="153">
        <f t="shared" si="10"/>
        <v>844631.79</v>
      </c>
      <c r="V99" s="152">
        <f t="shared" si="7"/>
        <v>1.3440461925591596E-7</v>
      </c>
      <c r="W99" s="110"/>
    </row>
    <row r="100" spans="1:23" s="111" customFormat="1" ht="30" customHeight="1" outlineLevel="2" x14ac:dyDescent="0.25">
      <c r="A100" s="105" t="s">
        <v>286</v>
      </c>
      <c r="B100" s="112" t="s">
        <v>287</v>
      </c>
      <c r="C100" s="106">
        <v>282400</v>
      </c>
      <c r="D100" s="106">
        <v>282400</v>
      </c>
      <c r="E100" s="106">
        <v>386579.37</v>
      </c>
      <c r="F100" s="107">
        <f t="shared" si="8"/>
        <v>1.3689071175637393</v>
      </c>
      <c r="G100" s="107">
        <f t="shared" si="9"/>
        <v>1.3689071175637393</v>
      </c>
      <c r="H100" s="106">
        <v>20657.25</v>
      </c>
      <c r="I100" s="108">
        <v>38312.879999999997</v>
      </c>
      <c r="J100" s="108">
        <v>37607.089999999997</v>
      </c>
      <c r="K100" s="108">
        <v>41917.71</v>
      </c>
      <c r="L100" s="108">
        <v>16811.96</v>
      </c>
      <c r="M100" s="108">
        <v>25850.25</v>
      </c>
      <c r="N100" s="108">
        <v>16278.85</v>
      </c>
      <c r="O100" s="108">
        <v>25325.87</v>
      </c>
      <c r="P100" s="108">
        <v>45055.25</v>
      </c>
      <c r="Q100" s="153">
        <v>30347.18</v>
      </c>
      <c r="R100" s="153">
        <v>42022.96</v>
      </c>
      <c r="S100" s="153">
        <v>46392.12</v>
      </c>
      <c r="T100" s="153">
        <v>315475.42</v>
      </c>
      <c r="U100" s="153">
        <f t="shared" si="10"/>
        <v>-71103.950000000012</v>
      </c>
      <c r="V100" s="152">
        <f t="shared" si="7"/>
        <v>4.3391878757582428E-6</v>
      </c>
      <c r="W100" s="110"/>
    </row>
    <row r="101" spans="1:23" s="111" customFormat="1" ht="30" customHeight="1" outlineLevel="2" x14ac:dyDescent="0.25">
      <c r="A101" s="105" t="s">
        <v>288</v>
      </c>
      <c r="B101" s="112" t="s">
        <v>289</v>
      </c>
      <c r="C101" s="106">
        <v>699500</v>
      </c>
      <c r="D101" s="106">
        <v>699500</v>
      </c>
      <c r="E101" s="106">
        <v>3085930.64</v>
      </c>
      <c r="F101" s="107">
        <f t="shared" si="8"/>
        <v>4.4116235025017874</v>
      </c>
      <c r="G101" s="107">
        <f t="shared" si="9"/>
        <v>4.4116235025017874</v>
      </c>
      <c r="H101" s="106">
        <v>80000</v>
      </c>
      <c r="I101" s="108">
        <v>60419.94</v>
      </c>
      <c r="J101" s="108">
        <v>64092.1</v>
      </c>
      <c r="K101" s="108">
        <v>64678.04</v>
      </c>
      <c r="L101" s="108">
        <v>62142.37</v>
      </c>
      <c r="M101" s="108">
        <v>66529.91</v>
      </c>
      <c r="N101" s="108">
        <v>448011.38</v>
      </c>
      <c r="O101" s="108">
        <v>445859.51</v>
      </c>
      <c r="P101" s="108">
        <v>450163.25</v>
      </c>
      <c r="Q101" s="153">
        <v>445859.51</v>
      </c>
      <c r="R101" s="153">
        <v>450163.25</v>
      </c>
      <c r="S101" s="153">
        <v>448011.38</v>
      </c>
      <c r="T101" s="153">
        <v>1125157.72</v>
      </c>
      <c r="U101" s="153">
        <f t="shared" si="10"/>
        <v>-1960772.9200000002</v>
      </c>
      <c r="V101" s="152">
        <f t="shared" si="7"/>
        <v>3.9208934215034202E-6</v>
      </c>
      <c r="W101" s="110"/>
    </row>
    <row r="102" spans="1:23" s="111" customFormat="1" ht="30" customHeight="1" outlineLevel="2" x14ac:dyDescent="0.25">
      <c r="A102" s="105" t="s">
        <v>290</v>
      </c>
      <c r="B102" s="112" t="s">
        <v>291</v>
      </c>
      <c r="C102" s="106">
        <v>108000</v>
      </c>
      <c r="D102" s="106">
        <v>108000</v>
      </c>
      <c r="E102" s="106">
        <v>589424.36</v>
      </c>
      <c r="F102" s="107">
        <f t="shared" si="8"/>
        <v>5.457632962962963</v>
      </c>
      <c r="G102" s="107">
        <f t="shared" si="9"/>
        <v>5.457632962962963</v>
      </c>
      <c r="H102" s="106">
        <v>45165.96</v>
      </c>
      <c r="I102" s="108">
        <v>5578.24</v>
      </c>
      <c r="J102" s="108">
        <v>43061.27</v>
      </c>
      <c r="K102" s="108">
        <v>944.23</v>
      </c>
      <c r="L102" s="108">
        <v>0</v>
      </c>
      <c r="M102" s="108">
        <v>589454.51</v>
      </c>
      <c r="N102" s="108">
        <v>0</v>
      </c>
      <c r="O102" s="108">
        <v>0</v>
      </c>
      <c r="P102" s="108">
        <v>0</v>
      </c>
      <c r="Q102" s="153">
        <v>3462.57</v>
      </c>
      <c r="R102" s="153">
        <v>-98242.42</v>
      </c>
      <c r="S102" s="153">
        <v>0</v>
      </c>
      <c r="T102" s="153">
        <v>98242.04</v>
      </c>
      <c r="U102" s="153">
        <f t="shared" si="10"/>
        <v>-491182.32</v>
      </c>
      <c r="V102" s="152">
        <f t="shared" si="7"/>
        <v>5.5552927880599422E-5</v>
      </c>
      <c r="W102" s="110"/>
    </row>
    <row r="103" spans="1:23" s="111" customFormat="1" ht="30" customHeight="1" outlineLevel="2" x14ac:dyDescent="0.25">
      <c r="A103" s="105" t="s">
        <v>292</v>
      </c>
      <c r="B103" s="112" t="s">
        <v>293</v>
      </c>
      <c r="C103" s="106">
        <v>0</v>
      </c>
      <c r="D103" s="106">
        <v>0</v>
      </c>
      <c r="E103" s="106">
        <v>7440.15</v>
      </c>
      <c r="F103" s="107"/>
      <c r="G103" s="107"/>
      <c r="H103" s="106">
        <v>0</v>
      </c>
      <c r="I103" s="108">
        <v>0</v>
      </c>
      <c r="J103" s="108">
        <v>1668.25</v>
      </c>
      <c r="K103" s="108">
        <v>138.03</v>
      </c>
      <c r="L103" s="108">
        <v>0.02</v>
      </c>
      <c r="M103" s="108">
        <v>1668.25</v>
      </c>
      <c r="N103" s="108">
        <v>0</v>
      </c>
      <c r="O103" s="108">
        <v>0</v>
      </c>
      <c r="P103" s="108">
        <v>2297.35</v>
      </c>
      <c r="Q103" s="153">
        <v>0</v>
      </c>
      <c r="R103" s="153">
        <v>0</v>
      </c>
      <c r="S103" s="153">
        <v>1668.25</v>
      </c>
      <c r="T103" s="153">
        <v>6847.47</v>
      </c>
      <c r="U103" s="153">
        <f t="shared" si="10"/>
        <v>-592.67999999999938</v>
      </c>
      <c r="V103" s="152">
        <f t="shared" si="7"/>
        <v>0</v>
      </c>
      <c r="W103" s="110"/>
    </row>
    <row r="104" spans="1:23" s="111" customFormat="1" ht="30" customHeight="1" outlineLevel="2" x14ac:dyDescent="0.25">
      <c r="A104" s="105" t="s">
        <v>294</v>
      </c>
      <c r="B104" s="112" t="s">
        <v>295</v>
      </c>
      <c r="C104" s="106">
        <v>4</v>
      </c>
      <c r="D104" s="106">
        <v>4</v>
      </c>
      <c r="E104" s="106">
        <v>4.2699999999999996</v>
      </c>
      <c r="F104" s="107">
        <f t="shared" si="8"/>
        <v>1.0674999999999999</v>
      </c>
      <c r="G104" s="107">
        <f t="shared" si="9"/>
        <v>1.0674999999999999</v>
      </c>
      <c r="H104" s="106">
        <v>0</v>
      </c>
      <c r="I104" s="108">
        <v>0</v>
      </c>
      <c r="J104" s="108">
        <v>0</v>
      </c>
      <c r="K104" s="108">
        <v>0</v>
      </c>
      <c r="L104" s="108">
        <v>0</v>
      </c>
      <c r="M104" s="108">
        <v>0</v>
      </c>
      <c r="N104" s="108">
        <v>0</v>
      </c>
      <c r="O104" s="108">
        <v>0</v>
      </c>
      <c r="P104" s="108">
        <v>0</v>
      </c>
      <c r="Q104" s="153">
        <v>0</v>
      </c>
      <c r="R104" s="153">
        <v>0</v>
      </c>
      <c r="S104" s="153">
        <v>4.2699999999999996</v>
      </c>
      <c r="T104" s="153">
        <v>4.2699999999999996</v>
      </c>
      <c r="U104" s="153">
        <f t="shared" si="10"/>
        <v>0</v>
      </c>
      <c r="V104" s="152">
        <f t="shared" si="7"/>
        <v>0.25</v>
      </c>
      <c r="W104" s="110"/>
    </row>
    <row r="105" spans="1:23" s="111" customFormat="1" ht="30" customHeight="1" outlineLevel="2" x14ac:dyDescent="0.25">
      <c r="A105" s="105" t="s">
        <v>296</v>
      </c>
      <c r="B105" s="112" t="s">
        <v>297</v>
      </c>
      <c r="C105" s="106">
        <v>60</v>
      </c>
      <c r="D105" s="106">
        <v>60</v>
      </c>
      <c r="E105" s="106">
        <v>578.95000000000005</v>
      </c>
      <c r="F105" s="107">
        <f t="shared" si="8"/>
        <v>9.6491666666666678</v>
      </c>
      <c r="G105" s="107">
        <f t="shared" si="9"/>
        <v>9.6491666666666678</v>
      </c>
      <c r="H105" s="106">
        <v>46.91</v>
      </c>
      <c r="I105" s="108">
        <v>0</v>
      </c>
      <c r="J105" s="108">
        <v>0</v>
      </c>
      <c r="K105" s="108">
        <v>0</v>
      </c>
      <c r="L105" s="108">
        <v>0</v>
      </c>
      <c r="M105" s="108">
        <v>0</v>
      </c>
      <c r="N105" s="108">
        <v>0</v>
      </c>
      <c r="O105" s="108">
        <v>0</v>
      </c>
      <c r="P105" s="108">
        <v>0</v>
      </c>
      <c r="Q105" s="153">
        <v>0</v>
      </c>
      <c r="R105" s="153">
        <v>298.10000000000002</v>
      </c>
      <c r="S105" s="153">
        <v>233.94</v>
      </c>
      <c r="T105" s="153"/>
      <c r="U105" s="153">
        <f t="shared" si="10"/>
        <v>-578.95000000000005</v>
      </c>
      <c r="V105" s="152" t="e">
        <f t="shared" si="7"/>
        <v>#DIV/0!</v>
      </c>
      <c r="W105" s="110"/>
    </row>
    <row r="106" spans="1:23" s="111" customFormat="1" ht="30" customHeight="1" outlineLevel="2" x14ac:dyDescent="0.25">
      <c r="A106" s="105" t="s">
        <v>298</v>
      </c>
      <c r="B106" s="112" t="s">
        <v>299</v>
      </c>
      <c r="C106" s="106">
        <v>343560</v>
      </c>
      <c r="D106" s="106">
        <v>343560</v>
      </c>
      <c r="E106" s="106">
        <v>343565.16</v>
      </c>
      <c r="F106" s="107">
        <f t="shared" si="8"/>
        <v>1.0000150192106181</v>
      </c>
      <c r="G106" s="107">
        <f t="shared" si="9"/>
        <v>1.0000150192106181</v>
      </c>
      <c r="H106" s="106">
        <v>0</v>
      </c>
      <c r="I106" s="108">
        <v>28630.43</v>
      </c>
      <c r="J106" s="108">
        <v>28630.43</v>
      </c>
      <c r="K106" s="108">
        <v>28630.43</v>
      </c>
      <c r="L106" s="108">
        <v>57260.86</v>
      </c>
      <c r="M106" s="108">
        <v>0</v>
      </c>
      <c r="N106" s="108">
        <v>28630.43</v>
      </c>
      <c r="O106" s="108">
        <v>57260.86</v>
      </c>
      <c r="P106" s="108">
        <v>0</v>
      </c>
      <c r="Q106" s="153">
        <v>28630.43</v>
      </c>
      <c r="R106" s="153">
        <v>57260.86</v>
      </c>
      <c r="S106" s="153">
        <v>28630.43</v>
      </c>
      <c r="T106" s="153">
        <v>343565.16</v>
      </c>
      <c r="U106" s="153">
        <f t="shared" si="10"/>
        <v>0</v>
      </c>
      <c r="V106" s="152">
        <f t="shared" si="7"/>
        <v>2.9106997322156243E-6</v>
      </c>
      <c r="W106" s="110"/>
    </row>
    <row r="107" spans="1:23" s="111" customFormat="1" ht="30" customHeight="1" outlineLevel="2" x14ac:dyDescent="0.25">
      <c r="A107" s="105" t="s">
        <v>300</v>
      </c>
      <c r="B107" s="112" t="s">
        <v>301</v>
      </c>
      <c r="C107" s="106">
        <v>0</v>
      </c>
      <c r="D107" s="106">
        <v>0</v>
      </c>
      <c r="E107" s="106">
        <v>240995.54</v>
      </c>
      <c r="F107" s="107"/>
      <c r="G107" s="107"/>
      <c r="H107" s="106">
        <v>2337</v>
      </c>
      <c r="I107" s="108">
        <v>147389.47</v>
      </c>
      <c r="J107" s="108">
        <v>2337</v>
      </c>
      <c r="K107" s="108">
        <v>2337</v>
      </c>
      <c r="L107" s="108">
        <v>2337</v>
      </c>
      <c r="M107" s="108">
        <v>2337</v>
      </c>
      <c r="N107" s="108">
        <v>2337</v>
      </c>
      <c r="O107" s="108">
        <v>2337</v>
      </c>
      <c r="P107" s="108">
        <v>79221.2</v>
      </c>
      <c r="Q107" s="153">
        <v>-1974.13</v>
      </c>
      <c r="R107" s="153">
        <v>0</v>
      </c>
      <c r="S107" s="153">
        <v>0</v>
      </c>
      <c r="T107" s="153">
        <v>50640.92</v>
      </c>
      <c r="U107" s="153">
        <f t="shared" si="10"/>
        <v>-190354.62</v>
      </c>
      <c r="V107" s="152">
        <f t="shared" si="7"/>
        <v>0</v>
      </c>
      <c r="W107" s="110"/>
    </row>
    <row r="108" spans="1:23" s="111" customFormat="1" ht="30" customHeight="1" outlineLevel="2" x14ac:dyDescent="0.25">
      <c r="A108" s="105" t="s">
        <v>302</v>
      </c>
      <c r="B108" s="112" t="s">
        <v>303</v>
      </c>
      <c r="C108" s="106">
        <v>80100</v>
      </c>
      <c r="D108" s="106">
        <v>80100</v>
      </c>
      <c r="E108" s="106">
        <v>58950</v>
      </c>
      <c r="F108" s="107">
        <f t="shared" si="8"/>
        <v>0.7359550561797753</v>
      </c>
      <c r="G108" s="107">
        <f t="shared" si="9"/>
        <v>0.7359550561797753</v>
      </c>
      <c r="H108" s="106">
        <v>0</v>
      </c>
      <c r="I108" s="108">
        <v>8400</v>
      </c>
      <c r="J108" s="108">
        <v>14550</v>
      </c>
      <c r="K108" s="108">
        <v>0</v>
      </c>
      <c r="L108" s="108">
        <v>4500</v>
      </c>
      <c r="M108" s="108">
        <v>0</v>
      </c>
      <c r="N108" s="108">
        <v>0</v>
      </c>
      <c r="O108" s="108">
        <v>6750</v>
      </c>
      <c r="P108" s="108">
        <v>900</v>
      </c>
      <c r="Q108" s="153">
        <v>12150</v>
      </c>
      <c r="R108" s="153">
        <v>0</v>
      </c>
      <c r="S108" s="153">
        <v>11700</v>
      </c>
      <c r="T108" s="153">
        <v>66882</v>
      </c>
      <c r="U108" s="153">
        <f t="shared" si="10"/>
        <v>7932</v>
      </c>
      <c r="V108" s="152">
        <f t="shared" si="7"/>
        <v>1.1003783621598865E-5</v>
      </c>
      <c r="W108" s="110"/>
    </row>
    <row r="109" spans="1:23" s="85" customFormat="1" ht="25.5" outlineLevel="2" x14ac:dyDescent="0.25">
      <c r="A109" s="79" t="s">
        <v>304</v>
      </c>
      <c r="B109" s="80" t="s">
        <v>38</v>
      </c>
      <c r="C109" s="81">
        <v>20901600</v>
      </c>
      <c r="D109" s="81">
        <v>20901600</v>
      </c>
      <c r="E109" s="81">
        <v>37082731.630000003</v>
      </c>
      <c r="F109" s="82">
        <f t="shared" si="8"/>
        <v>1.7741575587514833</v>
      </c>
      <c r="G109" s="82">
        <f t="shared" si="9"/>
        <v>1.7741575587514833</v>
      </c>
      <c r="H109" s="81">
        <v>561386.68999999994</v>
      </c>
      <c r="I109" s="83">
        <v>5442955.7800000003</v>
      </c>
      <c r="J109" s="83">
        <v>3441948.63</v>
      </c>
      <c r="K109" s="83">
        <v>2066266.95</v>
      </c>
      <c r="L109" s="83">
        <v>1337408.93</v>
      </c>
      <c r="M109" s="83">
        <v>3579827.46</v>
      </c>
      <c r="N109" s="83">
        <v>1874055.31</v>
      </c>
      <c r="O109" s="83">
        <v>2444750.4300000002</v>
      </c>
      <c r="P109" s="83">
        <v>6271581.6399999997</v>
      </c>
      <c r="Q109" s="83">
        <v>2788775.16</v>
      </c>
      <c r="R109" s="83">
        <v>3975493.96</v>
      </c>
      <c r="S109" s="83">
        <v>3298280.69</v>
      </c>
      <c r="T109" s="83">
        <f>SUM(T110:T116)</f>
        <v>28323168.399999999</v>
      </c>
      <c r="U109" s="83">
        <f t="shared" si="10"/>
        <v>-8759563.2300000042</v>
      </c>
      <c r="V109" s="152">
        <f t="shared" si="7"/>
        <v>6.2639798404456875E-8</v>
      </c>
      <c r="W109" s="31"/>
    </row>
    <row r="110" spans="1:23" s="111" customFormat="1" ht="66.75" customHeight="1" outlineLevel="2" x14ac:dyDescent="0.25">
      <c r="A110" s="105" t="s">
        <v>305</v>
      </c>
      <c r="B110" s="270" t="s">
        <v>306</v>
      </c>
      <c r="C110" s="106">
        <v>981600</v>
      </c>
      <c r="D110" s="106">
        <v>981600</v>
      </c>
      <c r="E110" s="106">
        <v>7182413.71</v>
      </c>
      <c r="F110" s="107">
        <f t="shared" si="8"/>
        <v>7.3170473818255912</v>
      </c>
      <c r="G110" s="107">
        <f t="shared" si="9"/>
        <v>7.3170473818255912</v>
      </c>
      <c r="H110" s="106">
        <v>-654024.25</v>
      </c>
      <c r="I110" s="108">
        <v>1120678.1200000001</v>
      </c>
      <c r="J110" s="108">
        <v>34000</v>
      </c>
      <c r="K110" s="108">
        <v>0</v>
      </c>
      <c r="L110" s="108">
        <v>215905.8</v>
      </c>
      <c r="M110" s="108">
        <v>0</v>
      </c>
      <c r="N110" s="108">
        <v>0</v>
      </c>
      <c r="O110" s="108">
        <v>129543.48</v>
      </c>
      <c r="P110" s="108">
        <v>4138407.36</v>
      </c>
      <c r="Q110" s="153">
        <v>105775.85</v>
      </c>
      <c r="R110" s="153">
        <v>2092127.35</v>
      </c>
      <c r="S110" s="153">
        <v>0</v>
      </c>
      <c r="T110" s="153">
        <v>2199330.33</v>
      </c>
      <c r="U110" s="153">
        <f t="shared" si="10"/>
        <v>-4983083.38</v>
      </c>
      <c r="V110" s="152">
        <f t="shared" si="7"/>
        <v>3.3269433345311029E-6</v>
      </c>
      <c r="W110" s="110"/>
    </row>
    <row r="111" spans="1:23" s="111" customFormat="1" ht="30" hidden="1" customHeight="1" outlineLevel="2" x14ac:dyDescent="0.25">
      <c r="A111" s="105" t="s">
        <v>307</v>
      </c>
      <c r="B111" s="270" t="s">
        <v>308</v>
      </c>
      <c r="C111" s="106">
        <v>290000</v>
      </c>
      <c r="D111" s="106">
        <v>290000</v>
      </c>
      <c r="E111" s="106">
        <v>423341.78</v>
      </c>
      <c r="F111" s="107">
        <f t="shared" si="8"/>
        <v>1.4597992413793104</v>
      </c>
      <c r="G111" s="107">
        <f t="shared" si="9"/>
        <v>1.4597992413793104</v>
      </c>
      <c r="H111" s="106">
        <v>102671.4</v>
      </c>
      <c r="I111" s="108">
        <v>3164.51</v>
      </c>
      <c r="J111" s="108">
        <v>7134.6</v>
      </c>
      <c r="K111" s="108">
        <v>41871.15</v>
      </c>
      <c r="L111" s="108">
        <v>12396.6</v>
      </c>
      <c r="M111" s="108">
        <v>7887.15</v>
      </c>
      <c r="N111" s="108">
        <v>70277.02</v>
      </c>
      <c r="O111" s="108">
        <v>51149.4</v>
      </c>
      <c r="P111" s="108">
        <v>591.6</v>
      </c>
      <c r="Q111" s="153">
        <v>35095.32</v>
      </c>
      <c r="R111" s="153">
        <v>58352.55</v>
      </c>
      <c r="S111" s="153">
        <v>32750.48</v>
      </c>
      <c r="T111" s="153">
        <v>357385.53</v>
      </c>
      <c r="U111" s="153">
        <f t="shared" si="10"/>
        <v>-65956.25</v>
      </c>
      <c r="V111" s="152">
        <f t="shared" si="7"/>
        <v>4.0846624131069616E-6</v>
      </c>
      <c r="W111" s="110"/>
    </row>
    <row r="112" spans="1:23" s="111" customFormat="1" ht="128.25" customHeight="1" outlineLevel="2" x14ac:dyDescent="0.25">
      <c r="A112" s="105" t="s">
        <v>309</v>
      </c>
      <c r="B112" s="270" t="s">
        <v>310</v>
      </c>
      <c r="C112" s="106">
        <v>60000</v>
      </c>
      <c r="D112" s="106">
        <v>60000</v>
      </c>
      <c r="E112" s="106">
        <v>375000</v>
      </c>
      <c r="F112" s="107">
        <f t="shared" si="8"/>
        <v>6.25</v>
      </c>
      <c r="G112" s="107">
        <f t="shared" si="9"/>
        <v>6.25</v>
      </c>
      <c r="H112" s="106">
        <v>25000</v>
      </c>
      <c r="I112" s="108">
        <v>0</v>
      </c>
      <c r="J112" s="108">
        <v>85000</v>
      </c>
      <c r="K112" s="108">
        <v>75000</v>
      </c>
      <c r="L112" s="108">
        <v>65000</v>
      </c>
      <c r="M112" s="108">
        <v>25000</v>
      </c>
      <c r="N112" s="108">
        <v>0</v>
      </c>
      <c r="O112" s="108">
        <v>0</v>
      </c>
      <c r="P112" s="108">
        <v>25000</v>
      </c>
      <c r="Q112" s="153">
        <v>25000</v>
      </c>
      <c r="R112" s="153">
        <v>0</v>
      </c>
      <c r="S112" s="153">
        <v>50000</v>
      </c>
      <c r="T112" s="153">
        <v>520000</v>
      </c>
      <c r="U112" s="153">
        <f t="shared" si="10"/>
        <v>145000</v>
      </c>
      <c r="V112" s="152">
        <f t="shared" si="7"/>
        <v>1.2019230769230769E-5</v>
      </c>
      <c r="W112" s="110"/>
    </row>
    <row r="113" spans="1:23" s="111" customFormat="1" ht="38.25" customHeight="1" outlineLevel="2" x14ac:dyDescent="0.25">
      <c r="A113" s="105" t="s">
        <v>311</v>
      </c>
      <c r="B113" s="270" t="s">
        <v>312</v>
      </c>
      <c r="C113" s="106">
        <v>17000</v>
      </c>
      <c r="D113" s="106">
        <v>17000</v>
      </c>
      <c r="E113" s="106">
        <v>54893</v>
      </c>
      <c r="F113" s="107">
        <f t="shared" si="8"/>
        <v>3.2290000000000001</v>
      </c>
      <c r="G113" s="107">
        <f t="shared" si="9"/>
        <v>3.2290000000000001</v>
      </c>
      <c r="H113" s="106">
        <v>-81400</v>
      </c>
      <c r="I113" s="108">
        <v>-18417</v>
      </c>
      <c r="J113" s="108">
        <v>0</v>
      </c>
      <c r="K113" s="108">
        <v>0</v>
      </c>
      <c r="L113" s="108">
        <v>0</v>
      </c>
      <c r="M113" s="108">
        <v>0</v>
      </c>
      <c r="N113" s="108">
        <v>0</v>
      </c>
      <c r="O113" s="108">
        <v>0</v>
      </c>
      <c r="P113" s="108">
        <v>0</v>
      </c>
      <c r="Q113" s="153">
        <v>154710</v>
      </c>
      <c r="R113" s="153">
        <v>0</v>
      </c>
      <c r="S113" s="153">
        <v>0</v>
      </c>
      <c r="T113" s="153">
        <v>99817</v>
      </c>
      <c r="U113" s="153">
        <f t="shared" si="10"/>
        <v>44924</v>
      </c>
      <c r="V113" s="152">
        <f t="shared" si="7"/>
        <v>3.2349199034232649E-5</v>
      </c>
      <c r="W113" s="110"/>
    </row>
    <row r="114" spans="1:23" s="111" customFormat="1" ht="30" customHeight="1" outlineLevel="2" x14ac:dyDescent="0.25">
      <c r="A114" s="105" t="s">
        <v>313</v>
      </c>
      <c r="B114" s="112" t="s">
        <v>314</v>
      </c>
      <c r="C114" s="106">
        <v>2300000</v>
      </c>
      <c r="D114" s="106">
        <v>2300000</v>
      </c>
      <c r="E114" s="106">
        <v>4579648.2</v>
      </c>
      <c r="F114" s="107">
        <f t="shared" si="8"/>
        <v>1.9911513913043479</v>
      </c>
      <c r="G114" s="107">
        <f t="shared" si="9"/>
        <v>1.9911513913043479</v>
      </c>
      <c r="H114" s="106">
        <v>1048339.53</v>
      </c>
      <c r="I114" s="108">
        <v>2007511.4</v>
      </c>
      <c r="J114" s="108">
        <v>700705.6</v>
      </c>
      <c r="K114" s="108">
        <v>0</v>
      </c>
      <c r="L114" s="108">
        <v>0</v>
      </c>
      <c r="M114" s="108">
        <v>0</v>
      </c>
      <c r="N114" s="108">
        <v>0</v>
      </c>
      <c r="O114" s="108">
        <v>0</v>
      </c>
      <c r="P114" s="108">
        <v>393886.24</v>
      </c>
      <c r="Q114" s="153">
        <v>155883.24</v>
      </c>
      <c r="R114" s="153">
        <v>0</v>
      </c>
      <c r="S114" s="153">
        <v>273322.19</v>
      </c>
      <c r="T114" s="153">
        <v>1069806.6200000001</v>
      </c>
      <c r="U114" s="153">
        <f t="shared" si="10"/>
        <v>-3509841.58</v>
      </c>
      <c r="V114" s="152">
        <f t="shared" si="7"/>
        <v>1.861225528128016E-6</v>
      </c>
      <c r="W114" s="110"/>
    </row>
    <row r="115" spans="1:23" s="111" customFormat="1" ht="30" customHeight="1" outlineLevel="2" x14ac:dyDescent="0.25">
      <c r="A115" s="105" t="s">
        <v>315</v>
      </c>
      <c r="B115" s="112" t="s">
        <v>316</v>
      </c>
      <c r="C115" s="106">
        <v>17000000</v>
      </c>
      <c r="D115" s="106">
        <v>17000000</v>
      </c>
      <c r="E115" s="106">
        <v>24289955.050000001</v>
      </c>
      <c r="F115" s="107">
        <f t="shared" si="8"/>
        <v>1.4288208852941178</v>
      </c>
      <c r="G115" s="107">
        <f t="shared" si="9"/>
        <v>1.4288208852941178</v>
      </c>
      <c r="H115" s="106">
        <v>117626.82</v>
      </c>
      <c r="I115" s="108">
        <v>2324735.2200000002</v>
      </c>
      <c r="J115" s="108">
        <v>2596722.6</v>
      </c>
      <c r="K115" s="108">
        <v>1938592.27</v>
      </c>
      <c r="L115" s="108">
        <v>1030722.71</v>
      </c>
      <c r="M115" s="108">
        <v>3535170.68</v>
      </c>
      <c r="N115" s="108">
        <v>1771212.79</v>
      </c>
      <c r="O115" s="108">
        <v>2243349.98</v>
      </c>
      <c r="P115" s="108">
        <v>1704008.49</v>
      </c>
      <c r="Q115" s="153">
        <v>2285396.0099999998</v>
      </c>
      <c r="R115" s="153">
        <v>1812018.36</v>
      </c>
      <c r="S115" s="153">
        <v>2930399.12</v>
      </c>
      <c r="T115" s="153">
        <v>23831449.239999998</v>
      </c>
      <c r="U115" s="153">
        <f t="shared" si="10"/>
        <v>-458505.81000000238</v>
      </c>
      <c r="V115" s="152">
        <f t="shared" si="7"/>
        <v>5.9955266291397302E-8</v>
      </c>
      <c r="W115" s="110"/>
    </row>
    <row r="116" spans="1:23" s="111" customFormat="1" ht="30" customHeight="1" outlineLevel="2" x14ac:dyDescent="0.25">
      <c r="A116" s="105" t="s">
        <v>317</v>
      </c>
      <c r="B116" s="112" t="s">
        <v>318</v>
      </c>
      <c r="C116" s="106">
        <v>253000</v>
      </c>
      <c r="D116" s="106">
        <v>253000</v>
      </c>
      <c r="E116" s="106">
        <v>177479.89</v>
      </c>
      <c r="F116" s="107">
        <f t="shared" si="8"/>
        <v>0.7015015415019763</v>
      </c>
      <c r="G116" s="107">
        <f t="shared" si="9"/>
        <v>0.7015015415019763</v>
      </c>
      <c r="H116" s="106">
        <v>3173.19</v>
      </c>
      <c r="I116" s="108">
        <v>5283.53</v>
      </c>
      <c r="J116" s="108">
        <v>18385.830000000002</v>
      </c>
      <c r="K116" s="108">
        <v>10803.53</v>
      </c>
      <c r="L116" s="108">
        <v>13383.82</v>
      </c>
      <c r="M116" s="108">
        <v>11769.63</v>
      </c>
      <c r="N116" s="108">
        <v>32565.5</v>
      </c>
      <c r="O116" s="108">
        <v>20707.57</v>
      </c>
      <c r="P116" s="108">
        <v>9687.9500000000007</v>
      </c>
      <c r="Q116" s="153">
        <v>26914.74</v>
      </c>
      <c r="R116" s="153">
        <v>12995.7</v>
      </c>
      <c r="S116" s="153">
        <v>11808.9</v>
      </c>
      <c r="T116" s="153">
        <v>245379.68</v>
      </c>
      <c r="U116" s="153">
        <f t="shared" si="10"/>
        <v>67899.789999999979</v>
      </c>
      <c r="V116" s="152">
        <f t="shared" si="7"/>
        <v>2.8588412109021263E-6</v>
      </c>
      <c r="W116" s="110"/>
    </row>
    <row r="117" spans="1:23" s="85" customFormat="1" ht="38.25" outlineLevel="2" x14ac:dyDescent="0.25">
      <c r="A117" s="79" t="s">
        <v>319</v>
      </c>
      <c r="B117" s="80" t="s">
        <v>39</v>
      </c>
      <c r="C117" s="81">
        <v>62688860</v>
      </c>
      <c r="D117" s="81">
        <v>62688860</v>
      </c>
      <c r="E117" s="81">
        <v>470498553.69</v>
      </c>
      <c r="F117" s="82">
        <f t="shared" si="8"/>
        <v>7.5052976508106859</v>
      </c>
      <c r="G117" s="82">
        <f t="shared" si="9"/>
        <v>7.5052976508106859</v>
      </c>
      <c r="H117" s="81">
        <v>28481718.640000001</v>
      </c>
      <c r="I117" s="83">
        <v>13800025.199999999</v>
      </c>
      <c r="J117" s="83">
        <v>297016606.50999999</v>
      </c>
      <c r="K117" s="83">
        <v>33163318.399999999</v>
      </c>
      <c r="L117" s="83">
        <v>44660491.539999999</v>
      </c>
      <c r="M117" s="83">
        <v>7401496.7800000003</v>
      </c>
      <c r="N117" s="83">
        <v>6704776</v>
      </c>
      <c r="O117" s="83">
        <v>8568046.0099999998</v>
      </c>
      <c r="P117" s="83">
        <v>6945158.6799999997</v>
      </c>
      <c r="Q117" s="83">
        <v>6423126.1900000004</v>
      </c>
      <c r="R117" s="83">
        <v>7856786.1799999997</v>
      </c>
      <c r="S117" s="83">
        <v>9477003.5600000005</v>
      </c>
      <c r="T117" s="83">
        <f>SUM(T118:T126)</f>
        <v>87935007.560000002</v>
      </c>
      <c r="U117" s="83">
        <f t="shared" si="10"/>
        <v>-382563546.13</v>
      </c>
      <c r="V117" s="152">
        <f t="shared" si="7"/>
        <v>8.5350508961856346E-8</v>
      </c>
      <c r="W117" s="31"/>
    </row>
    <row r="118" spans="1:23" s="111" customFormat="1" ht="30" customHeight="1" outlineLevel="2" x14ac:dyDescent="0.25">
      <c r="A118" s="105" t="s">
        <v>320</v>
      </c>
      <c r="B118" s="112" t="s">
        <v>321</v>
      </c>
      <c r="C118" s="106">
        <v>42000</v>
      </c>
      <c r="D118" s="106">
        <v>42000</v>
      </c>
      <c r="E118" s="106">
        <v>500</v>
      </c>
      <c r="F118" s="107">
        <f t="shared" si="8"/>
        <v>1.1904761904761904E-2</v>
      </c>
      <c r="G118" s="107">
        <f t="shared" si="9"/>
        <v>1.1904761904761904E-2</v>
      </c>
      <c r="H118" s="106">
        <v>0</v>
      </c>
      <c r="I118" s="108">
        <v>0</v>
      </c>
      <c r="J118" s="108">
        <v>100</v>
      </c>
      <c r="K118" s="108">
        <v>0</v>
      </c>
      <c r="L118" s="108">
        <v>0</v>
      </c>
      <c r="M118" s="108">
        <v>0</v>
      </c>
      <c r="N118" s="108">
        <v>400</v>
      </c>
      <c r="O118" s="108">
        <v>0</v>
      </c>
      <c r="P118" s="108">
        <v>0</v>
      </c>
      <c r="Q118" s="153">
        <v>0</v>
      </c>
      <c r="R118" s="153">
        <v>0</v>
      </c>
      <c r="S118" s="153">
        <v>0</v>
      </c>
      <c r="T118" s="153">
        <v>35400</v>
      </c>
      <c r="U118" s="153">
        <f t="shared" si="10"/>
        <v>34900</v>
      </c>
      <c r="V118" s="152">
        <f t="shared" si="7"/>
        <v>3.3629270917406509E-7</v>
      </c>
      <c r="W118" s="110"/>
    </row>
    <row r="119" spans="1:23" s="111" customFormat="1" ht="30" customHeight="1" outlineLevel="2" x14ac:dyDescent="0.25">
      <c r="A119" s="105" t="s">
        <v>322</v>
      </c>
      <c r="B119" s="112" t="s">
        <v>323</v>
      </c>
      <c r="C119" s="106">
        <v>0</v>
      </c>
      <c r="D119" s="106">
        <v>0</v>
      </c>
      <c r="E119" s="106">
        <v>-170</v>
      </c>
      <c r="F119" s="107"/>
      <c r="G119" s="107"/>
      <c r="H119" s="106">
        <v>250</v>
      </c>
      <c r="I119" s="108">
        <v>0</v>
      </c>
      <c r="J119" s="108">
        <v>-420</v>
      </c>
      <c r="K119" s="108">
        <v>0</v>
      </c>
      <c r="L119" s="108">
        <v>0</v>
      </c>
      <c r="M119" s="108">
        <v>0</v>
      </c>
      <c r="N119" s="108">
        <v>175</v>
      </c>
      <c r="O119" s="108">
        <v>175</v>
      </c>
      <c r="P119" s="108">
        <v>-30</v>
      </c>
      <c r="Q119" s="153">
        <v>-320</v>
      </c>
      <c r="R119" s="153">
        <v>0</v>
      </c>
      <c r="S119" s="153">
        <v>0</v>
      </c>
      <c r="T119" s="153">
        <v>164250</v>
      </c>
      <c r="U119" s="153">
        <f t="shared" si="10"/>
        <v>164420</v>
      </c>
      <c r="V119" s="152">
        <f t="shared" si="7"/>
        <v>0</v>
      </c>
      <c r="W119" s="110"/>
    </row>
    <row r="120" spans="1:23" s="111" customFormat="1" ht="30" customHeight="1" outlineLevel="2" x14ac:dyDescent="0.25">
      <c r="A120" s="105" t="s">
        <v>324</v>
      </c>
      <c r="B120" s="112" t="s">
        <v>325</v>
      </c>
      <c r="C120" s="106">
        <v>0</v>
      </c>
      <c r="D120" s="106">
        <v>0</v>
      </c>
      <c r="E120" s="106">
        <v>1200</v>
      </c>
      <c r="F120" s="107"/>
      <c r="G120" s="107"/>
      <c r="H120" s="106">
        <v>0</v>
      </c>
      <c r="I120" s="108">
        <v>0</v>
      </c>
      <c r="J120" s="108">
        <v>50</v>
      </c>
      <c r="K120" s="108">
        <v>50</v>
      </c>
      <c r="L120" s="108">
        <v>50</v>
      </c>
      <c r="M120" s="108">
        <v>50</v>
      </c>
      <c r="N120" s="108">
        <v>100</v>
      </c>
      <c r="O120" s="108">
        <v>150</v>
      </c>
      <c r="P120" s="108">
        <v>200</v>
      </c>
      <c r="Q120" s="153">
        <v>350</v>
      </c>
      <c r="R120" s="153">
        <v>100</v>
      </c>
      <c r="S120" s="153">
        <v>100</v>
      </c>
      <c r="T120" s="153">
        <v>175</v>
      </c>
      <c r="U120" s="153">
        <f t="shared" si="10"/>
        <v>-1025</v>
      </c>
      <c r="V120" s="152">
        <f t="shared" si="7"/>
        <v>0</v>
      </c>
      <c r="W120" s="110"/>
    </row>
    <row r="121" spans="1:23" s="111" customFormat="1" ht="30" customHeight="1" outlineLevel="2" x14ac:dyDescent="0.25">
      <c r="A121" s="105" t="s">
        <v>326</v>
      </c>
      <c r="B121" s="112" t="s">
        <v>327</v>
      </c>
      <c r="C121" s="106">
        <v>130000</v>
      </c>
      <c r="D121" s="106">
        <v>130000</v>
      </c>
      <c r="E121" s="106">
        <v>70901</v>
      </c>
      <c r="F121" s="107">
        <f t="shared" si="8"/>
        <v>0.54539230769230773</v>
      </c>
      <c r="G121" s="107">
        <f t="shared" si="9"/>
        <v>0.54539230769230773</v>
      </c>
      <c r="H121" s="106">
        <v>4501</v>
      </c>
      <c r="I121" s="108">
        <v>2450</v>
      </c>
      <c r="J121" s="108">
        <v>10650</v>
      </c>
      <c r="K121" s="108">
        <v>7050</v>
      </c>
      <c r="L121" s="108">
        <v>6800</v>
      </c>
      <c r="M121" s="108">
        <v>16450</v>
      </c>
      <c r="N121" s="108">
        <v>1650</v>
      </c>
      <c r="O121" s="108">
        <v>1850</v>
      </c>
      <c r="P121" s="108">
        <v>500</v>
      </c>
      <c r="Q121" s="153">
        <v>2250</v>
      </c>
      <c r="R121" s="153">
        <v>10400</v>
      </c>
      <c r="S121" s="153">
        <v>6350</v>
      </c>
      <c r="T121" s="153">
        <v>74400</v>
      </c>
      <c r="U121" s="153">
        <f t="shared" si="10"/>
        <v>3499</v>
      </c>
      <c r="V121" s="152">
        <f t="shared" si="7"/>
        <v>7.3305417700578998E-6</v>
      </c>
      <c r="W121" s="110"/>
    </row>
    <row r="122" spans="1:23" s="111" customFormat="1" ht="30" customHeight="1" outlineLevel="2" x14ac:dyDescent="0.25">
      <c r="A122" s="105" t="s">
        <v>328</v>
      </c>
      <c r="B122" s="112" t="s">
        <v>329</v>
      </c>
      <c r="C122" s="106">
        <v>0</v>
      </c>
      <c r="D122" s="106">
        <v>0</v>
      </c>
      <c r="E122" s="106">
        <v>0</v>
      </c>
      <c r="F122" s="107"/>
      <c r="G122" s="107"/>
      <c r="H122" s="106">
        <v>0</v>
      </c>
      <c r="I122" s="108">
        <v>0</v>
      </c>
      <c r="J122" s="108">
        <v>100</v>
      </c>
      <c r="K122" s="108">
        <v>0</v>
      </c>
      <c r="L122" s="108">
        <v>-100</v>
      </c>
      <c r="M122" s="108">
        <v>0</v>
      </c>
      <c r="N122" s="108">
        <v>0</v>
      </c>
      <c r="O122" s="108">
        <v>0</v>
      </c>
      <c r="P122" s="108">
        <v>0</v>
      </c>
      <c r="Q122" s="153">
        <v>0</v>
      </c>
      <c r="R122" s="153">
        <v>0</v>
      </c>
      <c r="S122" s="153">
        <v>0</v>
      </c>
      <c r="T122" s="153">
        <v>0</v>
      </c>
      <c r="U122" s="153">
        <f t="shared" si="10"/>
        <v>0</v>
      </c>
      <c r="V122" s="152" t="e">
        <f t="shared" si="7"/>
        <v>#DIV/0!</v>
      </c>
      <c r="W122" s="110"/>
    </row>
    <row r="123" spans="1:23" s="111" customFormat="1" ht="30" customHeight="1" outlineLevel="2" x14ac:dyDescent="0.25">
      <c r="A123" s="105" t="s">
        <v>330</v>
      </c>
      <c r="B123" s="112" t="s">
        <v>331</v>
      </c>
      <c r="C123" s="106">
        <v>21548400</v>
      </c>
      <c r="D123" s="106">
        <v>21548400</v>
      </c>
      <c r="E123" s="106">
        <v>22071397.780000001</v>
      </c>
      <c r="F123" s="107">
        <f t="shared" si="8"/>
        <v>1.0242708405264429</v>
      </c>
      <c r="G123" s="107">
        <f t="shared" si="9"/>
        <v>1.0242708405264429</v>
      </c>
      <c r="H123" s="106">
        <v>1662662.22</v>
      </c>
      <c r="I123" s="108">
        <v>1784827.4</v>
      </c>
      <c r="J123" s="108">
        <v>1132447.68</v>
      </c>
      <c r="K123" s="108">
        <v>2348557.79</v>
      </c>
      <c r="L123" s="108">
        <v>1719356.69</v>
      </c>
      <c r="M123" s="108">
        <v>1609584.37</v>
      </c>
      <c r="N123" s="108">
        <v>2344438.7999999998</v>
      </c>
      <c r="O123" s="108">
        <v>1055435.71</v>
      </c>
      <c r="P123" s="108">
        <v>1563727</v>
      </c>
      <c r="Q123" s="153">
        <v>2083257.86</v>
      </c>
      <c r="R123" s="153">
        <v>2066728.55</v>
      </c>
      <c r="S123" s="153">
        <v>2700373.71</v>
      </c>
      <c r="T123" s="153">
        <v>23406689.27</v>
      </c>
      <c r="U123" s="153">
        <f t="shared" si="10"/>
        <v>1335291.4899999984</v>
      </c>
      <c r="V123" s="152">
        <f t="shared" si="7"/>
        <v>4.3759748707359287E-8</v>
      </c>
      <c r="W123" s="110"/>
    </row>
    <row r="124" spans="1:23" s="111" customFormat="1" ht="30" customHeight="1" outlineLevel="2" x14ac:dyDescent="0.25">
      <c r="A124" s="105" t="s">
        <v>332</v>
      </c>
      <c r="B124" s="112" t="s">
        <v>333</v>
      </c>
      <c r="C124" s="106">
        <v>60000</v>
      </c>
      <c r="D124" s="106">
        <v>60000</v>
      </c>
      <c r="E124" s="106">
        <v>0</v>
      </c>
      <c r="F124" s="107">
        <f t="shared" si="8"/>
        <v>0</v>
      </c>
      <c r="G124" s="107">
        <f t="shared" si="9"/>
        <v>0</v>
      </c>
      <c r="H124" s="106">
        <v>0</v>
      </c>
      <c r="I124" s="108">
        <v>0</v>
      </c>
      <c r="J124" s="108">
        <v>0</v>
      </c>
      <c r="K124" s="108">
        <v>0</v>
      </c>
      <c r="L124" s="108">
        <v>0</v>
      </c>
      <c r="M124" s="108">
        <v>0</v>
      </c>
      <c r="N124" s="108">
        <v>0</v>
      </c>
      <c r="O124" s="108">
        <v>0</v>
      </c>
      <c r="P124" s="108">
        <v>0</v>
      </c>
      <c r="Q124" s="153">
        <v>0</v>
      </c>
      <c r="R124" s="153">
        <v>0</v>
      </c>
      <c r="S124" s="153">
        <v>0</v>
      </c>
      <c r="T124" s="153">
        <v>92899</v>
      </c>
      <c r="U124" s="153">
        <f t="shared" si="10"/>
        <v>92899</v>
      </c>
      <c r="V124" s="152">
        <f t="shared" si="7"/>
        <v>0</v>
      </c>
      <c r="W124" s="110"/>
    </row>
    <row r="125" spans="1:23" s="111" customFormat="1" ht="30" customHeight="1" outlineLevel="2" x14ac:dyDescent="0.25">
      <c r="A125" s="105" t="s">
        <v>334</v>
      </c>
      <c r="B125" s="112" t="s">
        <v>335</v>
      </c>
      <c r="C125" s="106">
        <v>2367470</v>
      </c>
      <c r="D125" s="106">
        <v>2367470</v>
      </c>
      <c r="E125" s="106">
        <v>1700331.25</v>
      </c>
      <c r="F125" s="107">
        <f t="shared" si="8"/>
        <v>0.71820603851368758</v>
      </c>
      <c r="G125" s="107">
        <f t="shared" si="9"/>
        <v>0.71820603851368758</v>
      </c>
      <c r="H125" s="106">
        <v>0</v>
      </c>
      <c r="I125" s="108">
        <v>90722.54</v>
      </c>
      <c r="J125" s="108">
        <v>258243</v>
      </c>
      <c r="K125" s="108">
        <v>22092.63</v>
      </c>
      <c r="L125" s="108">
        <v>283236.8</v>
      </c>
      <c r="M125" s="108">
        <v>135180.38</v>
      </c>
      <c r="N125" s="108">
        <v>453627.17</v>
      </c>
      <c r="O125" s="108">
        <v>66152.039999999994</v>
      </c>
      <c r="P125" s="108">
        <v>16976.650000000001</v>
      </c>
      <c r="Q125" s="153">
        <v>37681.01</v>
      </c>
      <c r="R125" s="153">
        <v>99528.68</v>
      </c>
      <c r="S125" s="153">
        <v>236890.35</v>
      </c>
      <c r="T125" s="153">
        <v>2467474.36</v>
      </c>
      <c r="U125" s="153">
        <f t="shared" si="10"/>
        <v>767143.10999999987</v>
      </c>
      <c r="V125" s="152">
        <f t="shared" si="7"/>
        <v>2.9106930153214949E-7</v>
      </c>
      <c r="W125" s="110"/>
    </row>
    <row r="126" spans="1:23" s="111" customFormat="1" ht="30" customHeight="1" outlineLevel="2" x14ac:dyDescent="0.25">
      <c r="A126" s="105" t="s">
        <v>336</v>
      </c>
      <c r="B126" s="112" t="s">
        <v>337</v>
      </c>
      <c r="C126" s="106">
        <v>38540990</v>
      </c>
      <c r="D126" s="106">
        <v>38540990</v>
      </c>
      <c r="E126" s="106">
        <v>446654393.66000003</v>
      </c>
      <c r="F126" s="107">
        <f t="shared" si="8"/>
        <v>11.589074220978755</v>
      </c>
      <c r="G126" s="107">
        <f t="shared" si="9"/>
        <v>11.589074220978755</v>
      </c>
      <c r="H126" s="106">
        <v>26814305.420000002</v>
      </c>
      <c r="I126" s="108">
        <v>11922025.26</v>
      </c>
      <c r="J126" s="108">
        <v>295615435.82999998</v>
      </c>
      <c r="K126" s="108">
        <v>30785567.98</v>
      </c>
      <c r="L126" s="108">
        <v>42651148.049999997</v>
      </c>
      <c r="M126" s="108">
        <v>5640232.0300000003</v>
      </c>
      <c r="N126" s="108">
        <v>3904385.03</v>
      </c>
      <c r="O126" s="108">
        <v>7444283.2599999998</v>
      </c>
      <c r="P126" s="108">
        <v>5363785.03</v>
      </c>
      <c r="Q126" s="153">
        <v>4299907.32</v>
      </c>
      <c r="R126" s="153">
        <v>5680028.9500000002</v>
      </c>
      <c r="S126" s="153">
        <v>6533289.5</v>
      </c>
      <c r="T126" s="153">
        <v>61693719.93</v>
      </c>
      <c r="U126" s="153">
        <f t="shared" si="10"/>
        <v>-384960673.73000002</v>
      </c>
      <c r="V126" s="152">
        <f t="shared" si="7"/>
        <v>1.8784852387128143E-7</v>
      </c>
      <c r="W126" s="110"/>
    </row>
    <row r="127" spans="1:23" s="85" customFormat="1" ht="25.5" outlineLevel="2" x14ac:dyDescent="0.25">
      <c r="A127" s="79" t="s">
        <v>338</v>
      </c>
      <c r="B127" s="80" t="s">
        <v>40</v>
      </c>
      <c r="C127" s="81">
        <v>5817660</v>
      </c>
      <c r="D127" s="81">
        <v>17611370</v>
      </c>
      <c r="E127" s="81">
        <v>22375375.260000002</v>
      </c>
      <c r="F127" s="82">
        <f t="shared" si="8"/>
        <v>3.8461125710337147</v>
      </c>
      <c r="G127" s="82">
        <f t="shared" si="9"/>
        <v>1.2705073631409709</v>
      </c>
      <c r="H127" s="81">
        <v>4646573.91</v>
      </c>
      <c r="I127" s="83">
        <v>1173000</v>
      </c>
      <c r="J127" s="83">
        <v>0</v>
      </c>
      <c r="K127" s="83">
        <v>0</v>
      </c>
      <c r="L127" s="83">
        <v>0</v>
      </c>
      <c r="M127" s="83">
        <v>0</v>
      </c>
      <c r="N127" s="83">
        <v>3442869.86</v>
      </c>
      <c r="O127" s="83">
        <v>0</v>
      </c>
      <c r="P127" s="83">
        <v>0</v>
      </c>
      <c r="Q127" s="83">
        <v>3592750</v>
      </c>
      <c r="R127" s="83">
        <v>8441100</v>
      </c>
      <c r="S127" s="83">
        <v>1079081.49</v>
      </c>
      <c r="T127" s="83">
        <f>SUM(T128:T131)</f>
        <v>14377205.050000001</v>
      </c>
      <c r="U127" s="83">
        <f t="shared" si="10"/>
        <v>-7998170.2100000009</v>
      </c>
      <c r="V127" s="152">
        <f t="shared" si="7"/>
        <v>8.8369565483867876E-8</v>
      </c>
      <c r="W127" s="31"/>
    </row>
    <row r="128" spans="1:23" s="111" customFormat="1" ht="90.75" customHeight="1" outlineLevel="2" x14ac:dyDescent="0.25">
      <c r="A128" s="105" t="s">
        <v>339</v>
      </c>
      <c r="B128" s="270" t="s">
        <v>340</v>
      </c>
      <c r="C128" s="106">
        <v>510960</v>
      </c>
      <c r="D128" s="106">
        <v>510960</v>
      </c>
      <c r="E128" s="106">
        <v>5153212</v>
      </c>
      <c r="F128" s="107">
        <f t="shared" si="8"/>
        <v>10.085353060904962</v>
      </c>
      <c r="G128" s="107">
        <f t="shared" si="9"/>
        <v>10.085353060904962</v>
      </c>
      <c r="H128" s="106">
        <v>0</v>
      </c>
      <c r="I128" s="108">
        <v>0</v>
      </c>
      <c r="J128" s="108">
        <v>0</v>
      </c>
      <c r="K128" s="108">
        <v>0</v>
      </c>
      <c r="L128" s="108">
        <v>0</v>
      </c>
      <c r="M128" s="108">
        <v>0</v>
      </c>
      <c r="N128" s="108">
        <v>252300</v>
      </c>
      <c r="O128" s="108">
        <v>0</v>
      </c>
      <c r="P128" s="108">
        <v>0</v>
      </c>
      <c r="Q128" s="153">
        <v>2500000</v>
      </c>
      <c r="R128" s="153">
        <v>2400000</v>
      </c>
      <c r="S128" s="153">
        <v>912</v>
      </c>
      <c r="T128" s="153">
        <v>357742.5</v>
      </c>
      <c r="U128" s="153">
        <f t="shared" si="10"/>
        <v>-4795469.5</v>
      </c>
      <c r="V128" s="152">
        <f t="shared" si="7"/>
        <v>2.8191654782154656E-5</v>
      </c>
      <c r="W128" s="110"/>
    </row>
    <row r="129" spans="1:23" s="111" customFormat="1" ht="65.25" customHeight="1" outlineLevel="2" x14ac:dyDescent="0.25">
      <c r="A129" s="105" t="s">
        <v>341</v>
      </c>
      <c r="B129" s="270" t="s">
        <v>342</v>
      </c>
      <c r="C129" s="106">
        <v>1399700</v>
      </c>
      <c r="D129" s="106">
        <v>7800150</v>
      </c>
      <c r="E129" s="106">
        <v>5283213.97</v>
      </c>
      <c r="F129" s="107">
        <f t="shared" si="8"/>
        <v>3.7745330928056009</v>
      </c>
      <c r="G129" s="107">
        <f t="shared" si="9"/>
        <v>0.67732209893399486</v>
      </c>
      <c r="H129" s="106">
        <v>2463813.2799999998</v>
      </c>
      <c r="I129" s="108">
        <v>62500</v>
      </c>
      <c r="J129" s="108">
        <v>0</v>
      </c>
      <c r="K129" s="108">
        <v>0</v>
      </c>
      <c r="L129" s="108">
        <v>0</v>
      </c>
      <c r="M129" s="108">
        <v>0</v>
      </c>
      <c r="N129" s="108">
        <v>1664150.69</v>
      </c>
      <c r="O129" s="108">
        <v>0</v>
      </c>
      <c r="P129" s="108">
        <v>0</v>
      </c>
      <c r="Q129" s="153">
        <v>1092750</v>
      </c>
      <c r="R129" s="153">
        <v>0</v>
      </c>
      <c r="S129" s="153">
        <v>0</v>
      </c>
      <c r="T129" s="153">
        <v>77591.399999999994</v>
      </c>
      <c r="U129" s="153">
        <f t="shared" si="10"/>
        <v>-5205622.5699999994</v>
      </c>
      <c r="V129" s="152">
        <f t="shared" si="7"/>
        <v>8.7293449909912043E-6</v>
      </c>
      <c r="W129" s="110"/>
    </row>
    <row r="130" spans="1:23" s="111" customFormat="1" ht="30" customHeight="1" outlineLevel="2" x14ac:dyDescent="0.25">
      <c r="A130" s="97" t="s">
        <v>343</v>
      </c>
      <c r="B130" s="98" t="s">
        <v>344</v>
      </c>
      <c r="C130" s="106">
        <v>0</v>
      </c>
      <c r="D130" s="106">
        <v>0</v>
      </c>
      <c r="E130" s="106">
        <v>7119269.4900000002</v>
      </c>
      <c r="F130" s="107"/>
      <c r="G130" s="107"/>
      <c r="H130" s="106">
        <v>0</v>
      </c>
      <c r="I130" s="108">
        <v>0</v>
      </c>
      <c r="J130" s="108">
        <v>0</v>
      </c>
      <c r="K130" s="108">
        <v>0</v>
      </c>
      <c r="L130" s="108">
        <v>0</v>
      </c>
      <c r="M130" s="108">
        <v>0</v>
      </c>
      <c r="N130" s="108">
        <v>0</v>
      </c>
      <c r="O130" s="108">
        <v>0</v>
      </c>
      <c r="P130" s="108">
        <v>0</v>
      </c>
      <c r="Q130" s="153">
        <v>0</v>
      </c>
      <c r="R130" s="153">
        <v>6041100</v>
      </c>
      <c r="S130" s="153">
        <v>1078169.49</v>
      </c>
      <c r="T130" s="153">
        <v>11962000</v>
      </c>
      <c r="U130" s="153">
        <f t="shared" si="10"/>
        <v>4842730.51</v>
      </c>
      <c r="V130" s="152">
        <f t="shared" si="7"/>
        <v>0</v>
      </c>
      <c r="W130" s="110"/>
    </row>
    <row r="131" spans="1:23" s="111" customFormat="1" ht="30" customHeight="1" outlineLevel="2" x14ac:dyDescent="0.25">
      <c r="A131" s="105" t="s">
        <v>345</v>
      </c>
      <c r="B131" s="112" t="s">
        <v>346</v>
      </c>
      <c r="C131" s="106">
        <v>3907000</v>
      </c>
      <c r="D131" s="106">
        <v>9300260</v>
      </c>
      <c r="E131" s="106">
        <v>4819679.8</v>
      </c>
      <c r="F131" s="107">
        <f t="shared" si="8"/>
        <v>1.2336011773739441</v>
      </c>
      <c r="G131" s="107">
        <f t="shared" si="9"/>
        <v>0.51823065161619131</v>
      </c>
      <c r="H131" s="106">
        <v>2182760.63</v>
      </c>
      <c r="I131" s="108">
        <v>1110500</v>
      </c>
      <c r="J131" s="108">
        <v>0</v>
      </c>
      <c r="K131" s="108">
        <v>0</v>
      </c>
      <c r="L131" s="108">
        <v>0</v>
      </c>
      <c r="M131" s="108">
        <v>0</v>
      </c>
      <c r="N131" s="108">
        <v>1526419.17</v>
      </c>
      <c r="O131" s="108">
        <v>0</v>
      </c>
      <c r="P131" s="108">
        <v>0</v>
      </c>
      <c r="Q131" s="153">
        <v>0</v>
      </c>
      <c r="R131" s="153">
        <v>0</v>
      </c>
      <c r="S131" s="153">
        <v>0</v>
      </c>
      <c r="T131" s="153">
        <v>1979871.15</v>
      </c>
      <c r="U131" s="153">
        <f t="shared" si="10"/>
        <v>-2839808.65</v>
      </c>
      <c r="V131" s="152">
        <f t="shared" si="7"/>
        <v>2.6174968589051432E-7</v>
      </c>
      <c r="W131" s="110"/>
    </row>
    <row r="132" spans="1:23" s="85" customFormat="1" ht="25.5" outlineLevel="2" x14ac:dyDescent="0.25">
      <c r="A132" s="79" t="s">
        <v>347</v>
      </c>
      <c r="B132" s="80" t="s">
        <v>41</v>
      </c>
      <c r="C132" s="81">
        <v>1424450</v>
      </c>
      <c r="D132" s="81">
        <v>1424450</v>
      </c>
      <c r="E132" s="81">
        <v>889907</v>
      </c>
      <c r="F132" s="82">
        <f t="shared" si="8"/>
        <v>0.62473726701533927</v>
      </c>
      <c r="G132" s="82">
        <f t="shared" si="9"/>
        <v>0.62473726701533927</v>
      </c>
      <c r="H132" s="81">
        <v>54780</v>
      </c>
      <c r="I132" s="83">
        <v>96395</v>
      </c>
      <c r="J132" s="83">
        <v>61790</v>
      </c>
      <c r="K132" s="83">
        <v>64060</v>
      </c>
      <c r="L132" s="83">
        <v>97697</v>
      </c>
      <c r="M132" s="83">
        <v>40430</v>
      </c>
      <c r="N132" s="83">
        <v>58245</v>
      </c>
      <c r="O132" s="83">
        <v>37040</v>
      </c>
      <c r="P132" s="83">
        <v>61320</v>
      </c>
      <c r="Q132" s="83">
        <v>113910</v>
      </c>
      <c r="R132" s="83">
        <v>122120</v>
      </c>
      <c r="S132" s="83">
        <v>82120</v>
      </c>
      <c r="T132" s="83">
        <f>SUM(T133:T134)</f>
        <v>959853</v>
      </c>
      <c r="U132" s="83">
        <f t="shared" si="10"/>
        <v>69946</v>
      </c>
      <c r="V132" s="152">
        <f t="shared" si="7"/>
        <v>6.5086765058330728E-7</v>
      </c>
      <c r="W132" s="31"/>
    </row>
    <row r="133" spans="1:23" s="111" customFormat="1" ht="55.5" customHeight="1" outlineLevel="2" x14ac:dyDescent="0.25">
      <c r="A133" s="105" t="s">
        <v>348</v>
      </c>
      <c r="B133" s="270" t="s">
        <v>349</v>
      </c>
      <c r="C133" s="106">
        <v>1352000</v>
      </c>
      <c r="D133" s="106">
        <v>1352000</v>
      </c>
      <c r="E133" s="106">
        <v>817460</v>
      </c>
      <c r="F133" s="107">
        <f t="shared" si="8"/>
        <v>0.60463017751479287</v>
      </c>
      <c r="G133" s="107">
        <f t="shared" si="9"/>
        <v>0.60463017751479287</v>
      </c>
      <c r="H133" s="106">
        <v>54780</v>
      </c>
      <c r="I133" s="108">
        <v>96395</v>
      </c>
      <c r="J133" s="108">
        <v>61790</v>
      </c>
      <c r="K133" s="108">
        <v>64060</v>
      </c>
      <c r="L133" s="108">
        <v>25250</v>
      </c>
      <c r="M133" s="108">
        <v>40430</v>
      </c>
      <c r="N133" s="108">
        <v>58245</v>
      </c>
      <c r="O133" s="108">
        <v>37040</v>
      </c>
      <c r="P133" s="108">
        <v>61320</v>
      </c>
      <c r="Q133" s="153">
        <v>113910</v>
      </c>
      <c r="R133" s="153">
        <v>122120</v>
      </c>
      <c r="S133" s="153">
        <v>82120</v>
      </c>
      <c r="T133" s="153">
        <v>887406</v>
      </c>
      <c r="U133" s="153">
        <f t="shared" si="10"/>
        <v>69946</v>
      </c>
      <c r="V133" s="152">
        <f t="shared" si="7"/>
        <v>6.8134560450886392E-7</v>
      </c>
      <c r="W133" s="110"/>
    </row>
    <row r="134" spans="1:23" s="111" customFormat="1" ht="30" hidden="1" customHeight="1" outlineLevel="2" x14ac:dyDescent="0.25">
      <c r="A134" s="105" t="s">
        <v>350</v>
      </c>
      <c r="B134" s="112" t="s">
        <v>351</v>
      </c>
      <c r="C134" s="106">
        <v>72450</v>
      </c>
      <c r="D134" s="106">
        <v>72450</v>
      </c>
      <c r="E134" s="106">
        <v>72447</v>
      </c>
      <c r="F134" s="107">
        <f t="shared" si="8"/>
        <v>0.99995859213250515</v>
      </c>
      <c r="G134" s="107">
        <f t="shared" si="9"/>
        <v>0.99995859213250515</v>
      </c>
      <c r="H134" s="106">
        <v>0</v>
      </c>
      <c r="I134" s="108">
        <v>0</v>
      </c>
      <c r="J134" s="108">
        <v>0</v>
      </c>
      <c r="K134" s="108">
        <v>0</v>
      </c>
      <c r="L134" s="108">
        <v>72447</v>
      </c>
      <c r="M134" s="108">
        <v>0</v>
      </c>
      <c r="N134" s="108">
        <v>0</v>
      </c>
      <c r="O134" s="108">
        <v>0</v>
      </c>
      <c r="P134" s="108">
        <v>0</v>
      </c>
      <c r="Q134" s="153">
        <v>0</v>
      </c>
      <c r="R134" s="153">
        <v>0</v>
      </c>
      <c r="S134" s="153">
        <v>0</v>
      </c>
      <c r="T134" s="153">
        <v>72447</v>
      </c>
      <c r="U134" s="153">
        <f t="shared" si="10"/>
        <v>0</v>
      </c>
      <c r="V134" s="152">
        <f t="shared" si="7"/>
        <v>1.3802622498274672E-5</v>
      </c>
      <c r="W134" s="110"/>
    </row>
    <row r="135" spans="1:23" s="85" customFormat="1" ht="25.5" hidden="1" outlineLevel="2" x14ac:dyDescent="0.25">
      <c r="A135" s="79" t="s">
        <v>352</v>
      </c>
      <c r="B135" s="80" t="s">
        <v>42</v>
      </c>
      <c r="C135" s="81">
        <v>345592880</v>
      </c>
      <c r="D135" s="81">
        <v>345592880</v>
      </c>
      <c r="E135" s="81">
        <v>385113797.50999999</v>
      </c>
      <c r="F135" s="82">
        <f t="shared" si="8"/>
        <v>1.1143568626471703</v>
      </c>
      <c r="G135" s="82">
        <f t="shared" si="9"/>
        <v>1.1143568626471703</v>
      </c>
      <c r="H135" s="81">
        <v>18743830.57</v>
      </c>
      <c r="I135" s="83">
        <v>32932003.329999998</v>
      </c>
      <c r="J135" s="83">
        <v>36588721.969999999</v>
      </c>
      <c r="K135" s="83">
        <v>32898942.719999999</v>
      </c>
      <c r="L135" s="83">
        <v>31523507.109999999</v>
      </c>
      <c r="M135" s="83">
        <v>31698865.210000001</v>
      </c>
      <c r="N135" s="83">
        <v>29214764.75</v>
      </c>
      <c r="O135" s="83">
        <v>32691633.629999999</v>
      </c>
      <c r="P135" s="83">
        <v>31928153.84</v>
      </c>
      <c r="Q135" s="83">
        <v>42622303.299999997</v>
      </c>
      <c r="R135" s="83">
        <v>35854110.829999998</v>
      </c>
      <c r="S135" s="83">
        <v>28416960.25</v>
      </c>
      <c r="T135" s="83">
        <f>SUM(T136:T146)+SUM(T148:T168)+SUM(T170:T179)</f>
        <v>405428649.54999995</v>
      </c>
      <c r="U135" s="83">
        <f t="shared" si="10"/>
        <v>20314852.039999962</v>
      </c>
      <c r="V135" s="152">
        <f t="shared" si="7"/>
        <v>2.7485893359633949E-9</v>
      </c>
      <c r="W135" s="31"/>
    </row>
    <row r="136" spans="1:23" s="111" customFormat="1" ht="30" hidden="1" customHeight="1" outlineLevel="2" x14ac:dyDescent="0.25">
      <c r="A136" s="105" t="s">
        <v>353</v>
      </c>
      <c r="B136" s="112" t="s">
        <v>354</v>
      </c>
      <c r="C136" s="106">
        <v>422960</v>
      </c>
      <c r="D136" s="106">
        <v>422960</v>
      </c>
      <c r="E136" s="106">
        <v>450931.88</v>
      </c>
      <c r="F136" s="107">
        <f t="shared" si="8"/>
        <v>1.0661336296576509</v>
      </c>
      <c r="G136" s="107">
        <f t="shared" si="9"/>
        <v>1.0661336296576509</v>
      </c>
      <c r="H136" s="106">
        <v>10500</v>
      </c>
      <c r="I136" s="108">
        <v>40701.11</v>
      </c>
      <c r="J136" s="108">
        <v>55360.33</v>
      </c>
      <c r="K136" s="108">
        <v>25033.11</v>
      </c>
      <c r="L136" s="108">
        <v>54956.52</v>
      </c>
      <c r="M136" s="108">
        <v>80572.639999999999</v>
      </c>
      <c r="N136" s="108">
        <v>42421.81</v>
      </c>
      <c r="O136" s="108">
        <v>30677.75</v>
      </c>
      <c r="P136" s="108">
        <v>15733.45</v>
      </c>
      <c r="Q136" s="153">
        <v>25677.79</v>
      </c>
      <c r="R136" s="153">
        <v>37068.04</v>
      </c>
      <c r="S136" s="153">
        <v>32229.33</v>
      </c>
      <c r="T136" s="153">
        <v>283563.24</v>
      </c>
      <c r="U136" s="153">
        <f t="shared" si="10"/>
        <v>-167368.64000000001</v>
      </c>
      <c r="V136" s="152">
        <f t="shared" si="7"/>
        <v>3.7597737621338044E-6</v>
      </c>
      <c r="W136" s="110"/>
    </row>
    <row r="137" spans="1:23" s="111" customFormat="1" ht="30" hidden="1" customHeight="1" outlineLevel="2" x14ac:dyDescent="0.25">
      <c r="A137" s="105" t="s">
        <v>355</v>
      </c>
      <c r="B137" s="112" t="s">
        <v>356</v>
      </c>
      <c r="C137" s="106">
        <v>1081160</v>
      </c>
      <c r="D137" s="106">
        <v>1081160</v>
      </c>
      <c r="E137" s="106">
        <v>1435940.21</v>
      </c>
      <c r="F137" s="107">
        <f t="shared" si="8"/>
        <v>1.328147739465019</v>
      </c>
      <c r="G137" s="107">
        <f t="shared" si="9"/>
        <v>1.328147739465019</v>
      </c>
      <c r="H137" s="106">
        <v>52314.22</v>
      </c>
      <c r="I137" s="108">
        <v>87475.29</v>
      </c>
      <c r="J137" s="108">
        <v>137920.98000000001</v>
      </c>
      <c r="K137" s="108">
        <v>153421.78</v>
      </c>
      <c r="L137" s="108">
        <v>99872.639999999999</v>
      </c>
      <c r="M137" s="108">
        <v>199035.59</v>
      </c>
      <c r="N137" s="108">
        <v>119667.2</v>
      </c>
      <c r="O137" s="108">
        <v>104993.53</v>
      </c>
      <c r="P137" s="108">
        <v>90103.28</v>
      </c>
      <c r="Q137" s="153">
        <v>87381.9</v>
      </c>
      <c r="R137" s="153">
        <v>141084.99</v>
      </c>
      <c r="S137" s="153">
        <v>162668.81</v>
      </c>
      <c r="T137" s="153">
        <v>948112.8</v>
      </c>
      <c r="U137" s="153">
        <f t="shared" si="10"/>
        <v>-487827.40999999992</v>
      </c>
      <c r="V137" s="152">
        <f t="shared" ref="V137:V200" si="11">G137/T137</f>
        <v>1.4008330437739252E-6</v>
      </c>
      <c r="W137" s="110"/>
    </row>
    <row r="138" spans="1:23" s="111" customFormat="1" ht="30" hidden="1" customHeight="1" outlineLevel="2" x14ac:dyDescent="0.25">
      <c r="A138" s="105" t="s">
        <v>357</v>
      </c>
      <c r="B138" s="112" t="s">
        <v>358</v>
      </c>
      <c r="C138" s="106">
        <v>1330000</v>
      </c>
      <c r="D138" s="106">
        <v>1330000</v>
      </c>
      <c r="E138" s="106">
        <v>2222829.3199999998</v>
      </c>
      <c r="F138" s="107">
        <f t="shared" ref="F138:F201" si="12">E138/C138</f>
        <v>1.6713002406015036</v>
      </c>
      <c r="G138" s="107">
        <f t="shared" ref="G138:G201" si="13">E138/D138</f>
        <v>1.6713002406015036</v>
      </c>
      <c r="H138" s="106">
        <v>81545.52</v>
      </c>
      <c r="I138" s="108">
        <v>489086.07</v>
      </c>
      <c r="J138" s="108">
        <v>146145.26999999999</v>
      </c>
      <c r="K138" s="108">
        <v>318600</v>
      </c>
      <c r="L138" s="108">
        <v>121700</v>
      </c>
      <c r="M138" s="108">
        <v>245244</v>
      </c>
      <c r="N138" s="108">
        <v>381800</v>
      </c>
      <c r="O138" s="108">
        <v>23800</v>
      </c>
      <c r="P138" s="108">
        <v>18000</v>
      </c>
      <c r="Q138" s="153">
        <v>46458.25</v>
      </c>
      <c r="R138" s="153">
        <v>109950.21</v>
      </c>
      <c r="S138" s="153">
        <v>240500</v>
      </c>
      <c r="T138" s="153">
        <v>4572461.57</v>
      </c>
      <c r="U138" s="153">
        <f t="shared" si="10"/>
        <v>2349632.2500000005</v>
      </c>
      <c r="V138" s="152">
        <f t="shared" si="11"/>
        <v>3.655143329288831E-7</v>
      </c>
      <c r="W138" s="110"/>
    </row>
    <row r="139" spans="1:23" s="111" customFormat="1" ht="90.75" hidden="1" customHeight="1" outlineLevel="2" x14ac:dyDescent="0.25">
      <c r="A139" s="105" t="s">
        <v>359</v>
      </c>
      <c r="B139" s="225" t="s">
        <v>360</v>
      </c>
      <c r="C139" s="106">
        <v>572310</v>
      </c>
      <c r="D139" s="106">
        <v>572310</v>
      </c>
      <c r="E139" s="106">
        <v>4029821.3</v>
      </c>
      <c r="F139" s="224">
        <f t="shared" si="12"/>
        <v>7.0413260295993423</v>
      </c>
      <c r="G139" s="107">
        <f t="shared" si="13"/>
        <v>7.0413260295993423</v>
      </c>
      <c r="H139" s="106">
        <v>23890.75</v>
      </c>
      <c r="I139" s="108">
        <v>35341.5</v>
      </c>
      <c r="J139" s="108">
        <v>46668.47</v>
      </c>
      <c r="K139" s="108">
        <v>62603.81</v>
      </c>
      <c r="L139" s="108">
        <v>84275.31</v>
      </c>
      <c r="M139" s="108">
        <v>63085.16</v>
      </c>
      <c r="N139" s="108">
        <v>34775.589999999997</v>
      </c>
      <c r="O139" s="108">
        <v>782353.15</v>
      </c>
      <c r="P139" s="108">
        <v>790372.67</v>
      </c>
      <c r="Q139" s="153">
        <v>42923.27</v>
      </c>
      <c r="R139" s="153">
        <v>55583.7</v>
      </c>
      <c r="S139" s="153">
        <v>2007947.92</v>
      </c>
      <c r="T139" s="153">
        <v>487204.19</v>
      </c>
      <c r="U139" s="153">
        <f t="shared" si="10"/>
        <v>-3542617.11</v>
      </c>
      <c r="V139" s="152">
        <f t="shared" si="11"/>
        <v>1.4452515339819517E-5</v>
      </c>
      <c r="W139" s="110"/>
    </row>
    <row r="140" spans="1:23" s="111" customFormat="1" ht="30" hidden="1" customHeight="1" outlineLevel="2" x14ac:dyDescent="0.25">
      <c r="A140" s="105" t="s">
        <v>361</v>
      </c>
      <c r="B140" s="112" t="s">
        <v>362</v>
      </c>
      <c r="C140" s="106">
        <v>589000</v>
      </c>
      <c r="D140" s="106">
        <v>589000</v>
      </c>
      <c r="E140" s="106">
        <v>2941368.57</v>
      </c>
      <c r="F140" s="224">
        <f t="shared" si="12"/>
        <v>4.993834584040747</v>
      </c>
      <c r="G140" s="107">
        <f t="shared" si="13"/>
        <v>4.993834584040747</v>
      </c>
      <c r="H140" s="106">
        <v>89777</v>
      </c>
      <c r="I140" s="108">
        <v>768333</v>
      </c>
      <c r="J140" s="108">
        <v>320277</v>
      </c>
      <c r="K140" s="108">
        <v>242517.83</v>
      </c>
      <c r="L140" s="108">
        <v>598871.88</v>
      </c>
      <c r="M140" s="108">
        <v>146234.85999999999</v>
      </c>
      <c r="N140" s="108">
        <v>265100</v>
      </c>
      <c r="O140" s="108">
        <v>193000</v>
      </c>
      <c r="P140" s="108">
        <v>137000</v>
      </c>
      <c r="Q140" s="153">
        <v>123500</v>
      </c>
      <c r="R140" s="153">
        <v>69000</v>
      </c>
      <c r="S140" s="153">
        <v>-12243</v>
      </c>
      <c r="T140" s="153">
        <v>4473062.75</v>
      </c>
      <c r="U140" s="153">
        <f t="shared" si="10"/>
        <v>1531694.1800000002</v>
      </c>
      <c r="V140" s="152">
        <f t="shared" si="11"/>
        <v>1.116423994731741E-6</v>
      </c>
      <c r="W140" s="110"/>
    </row>
    <row r="141" spans="1:23" s="111" customFormat="1" ht="30" hidden="1" customHeight="1" outlineLevel="2" x14ac:dyDescent="0.25">
      <c r="A141" s="105" t="s">
        <v>363</v>
      </c>
      <c r="B141" s="112" t="s">
        <v>364</v>
      </c>
      <c r="C141" s="106">
        <v>532480</v>
      </c>
      <c r="D141" s="106">
        <v>532480</v>
      </c>
      <c r="E141" s="106">
        <v>250395.78</v>
      </c>
      <c r="F141" s="107">
        <f t="shared" si="12"/>
        <v>0.47024447866586538</v>
      </c>
      <c r="G141" s="107">
        <f t="shared" si="13"/>
        <v>0.47024447866586538</v>
      </c>
      <c r="H141" s="106">
        <v>6995.17</v>
      </c>
      <c r="I141" s="108">
        <v>8828.23</v>
      </c>
      <c r="J141" s="108">
        <v>5751.79</v>
      </c>
      <c r="K141" s="108">
        <v>46417.81</v>
      </c>
      <c r="L141" s="108">
        <v>12307.5</v>
      </c>
      <c r="M141" s="108">
        <v>27355.23</v>
      </c>
      <c r="N141" s="108">
        <v>9014.98</v>
      </c>
      <c r="O141" s="108">
        <v>27606.26</v>
      </c>
      <c r="P141" s="108">
        <v>9498.17</v>
      </c>
      <c r="Q141" s="153">
        <v>30081.85</v>
      </c>
      <c r="R141" s="153">
        <v>37533.760000000002</v>
      </c>
      <c r="S141" s="153">
        <v>29005.03</v>
      </c>
      <c r="T141" s="153">
        <v>373237.06</v>
      </c>
      <c r="U141" s="153">
        <f t="shared" ref="U141:U208" si="14">T141-E141</f>
        <v>122841.28</v>
      </c>
      <c r="V141" s="152">
        <f t="shared" si="11"/>
        <v>1.2599083238568683E-6</v>
      </c>
      <c r="W141" s="110"/>
    </row>
    <row r="142" spans="1:23" s="111" customFormat="1" ht="30" hidden="1" customHeight="1" outlineLevel="2" x14ac:dyDescent="0.25">
      <c r="A142" s="105" t="s">
        <v>365</v>
      </c>
      <c r="B142" s="112" t="s">
        <v>366</v>
      </c>
      <c r="C142" s="106">
        <v>0</v>
      </c>
      <c r="D142" s="106">
        <v>0</v>
      </c>
      <c r="E142" s="106">
        <v>1090000</v>
      </c>
      <c r="F142" s="107"/>
      <c r="G142" s="107"/>
      <c r="H142" s="106">
        <v>0</v>
      </c>
      <c r="I142" s="108">
        <v>0</v>
      </c>
      <c r="J142" s="108">
        <v>0</v>
      </c>
      <c r="K142" s="108">
        <v>0</v>
      </c>
      <c r="L142" s="108">
        <v>0</v>
      </c>
      <c r="M142" s="108">
        <v>0</v>
      </c>
      <c r="N142" s="108">
        <v>350000</v>
      </c>
      <c r="O142" s="108">
        <v>0</v>
      </c>
      <c r="P142" s="108">
        <v>435000</v>
      </c>
      <c r="Q142" s="154">
        <v>20000</v>
      </c>
      <c r="R142" s="153">
        <v>250000</v>
      </c>
      <c r="S142" s="153">
        <v>35000</v>
      </c>
      <c r="T142" s="153"/>
      <c r="U142" s="153">
        <f t="shared" si="14"/>
        <v>-1090000</v>
      </c>
      <c r="V142" s="152" t="e">
        <f t="shared" si="11"/>
        <v>#DIV/0!</v>
      </c>
      <c r="W142" s="110"/>
    </row>
    <row r="143" spans="1:23" s="111" customFormat="1" ht="30" hidden="1" customHeight="1" outlineLevel="2" x14ac:dyDescent="0.25">
      <c r="A143" s="105" t="s">
        <v>367</v>
      </c>
      <c r="B143" s="112" t="s">
        <v>368</v>
      </c>
      <c r="C143" s="106">
        <v>24320</v>
      </c>
      <c r="D143" s="106">
        <v>24320</v>
      </c>
      <c r="E143" s="106">
        <v>3500</v>
      </c>
      <c r="F143" s="107">
        <f t="shared" si="12"/>
        <v>0.14391447368421054</v>
      </c>
      <c r="G143" s="107">
        <f t="shared" si="13"/>
        <v>0.14391447368421054</v>
      </c>
      <c r="H143" s="106">
        <v>0</v>
      </c>
      <c r="I143" s="108">
        <v>0</v>
      </c>
      <c r="J143" s="108">
        <v>0</v>
      </c>
      <c r="K143" s="108">
        <v>0</v>
      </c>
      <c r="L143" s="108">
        <v>0</v>
      </c>
      <c r="M143" s="108">
        <v>0</v>
      </c>
      <c r="N143" s="108">
        <v>0</v>
      </c>
      <c r="O143" s="108">
        <v>0</v>
      </c>
      <c r="P143" s="108">
        <v>0</v>
      </c>
      <c r="Q143" s="153">
        <v>1000</v>
      </c>
      <c r="R143" s="153">
        <v>0</v>
      </c>
      <c r="S143" s="153">
        <v>2500</v>
      </c>
      <c r="T143" s="153">
        <v>10500</v>
      </c>
      <c r="U143" s="153">
        <f t="shared" si="14"/>
        <v>7000</v>
      </c>
      <c r="V143" s="152">
        <f t="shared" si="11"/>
        <v>1.3706140350877193E-5</v>
      </c>
      <c r="W143" s="110"/>
    </row>
    <row r="144" spans="1:23" s="111" customFormat="1" ht="30" hidden="1" customHeight="1" outlineLevel="2" x14ac:dyDescent="0.25">
      <c r="A144" s="105" t="s">
        <v>369</v>
      </c>
      <c r="B144" s="112" t="s">
        <v>370</v>
      </c>
      <c r="C144" s="106">
        <v>4440</v>
      </c>
      <c r="D144" s="106">
        <v>4440</v>
      </c>
      <c r="E144" s="106">
        <v>6316.07</v>
      </c>
      <c r="F144" s="107">
        <f t="shared" si="12"/>
        <v>1.4225382882882882</v>
      </c>
      <c r="G144" s="107">
        <f t="shared" si="13"/>
        <v>1.4225382882882882</v>
      </c>
      <c r="H144" s="106">
        <v>0</v>
      </c>
      <c r="I144" s="108">
        <v>1525.15</v>
      </c>
      <c r="J144" s="108">
        <v>0</v>
      </c>
      <c r="K144" s="108">
        <v>0</v>
      </c>
      <c r="L144" s="108">
        <v>0</v>
      </c>
      <c r="M144" s="108">
        <v>750</v>
      </c>
      <c r="N144" s="108">
        <v>15.92</v>
      </c>
      <c r="O144" s="108">
        <v>34.6</v>
      </c>
      <c r="P144" s="108">
        <v>1500</v>
      </c>
      <c r="Q144" s="153">
        <v>2030</v>
      </c>
      <c r="R144" s="153">
        <v>245.64</v>
      </c>
      <c r="S144" s="153">
        <v>214.76</v>
      </c>
      <c r="T144" s="153">
        <v>-10251.58</v>
      </c>
      <c r="U144" s="153">
        <f t="shared" si="14"/>
        <v>-16567.650000000001</v>
      </c>
      <c r="V144" s="152">
        <f t="shared" si="11"/>
        <v>-1.3876283346452823E-4</v>
      </c>
      <c r="W144" s="110"/>
    </row>
    <row r="145" spans="1:24" s="111" customFormat="1" ht="30" hidden="1" customHeight="1" outlineLevel="2" x14ac:dyDescent="0.25">
      <c r="A145" s="105" t="s">
        <v>371</v>
      </c>
      <c r="B145" s="112" t="s">
        <v>372</v>
      </c>
      <c r="C145" s="106">
        <v>10280</v>
      </c>
      <c r="D145" s="106">
        <v>10280</v>
      </c>
      <c r="E145" s="106">
        <v>16063.83</v>
      </c>
      <c r="F145" s="107">
        <f t="shared" si="12"/>
        <v>1.5626293774319067</v>
      </c>
      <c r="G145" s="107">
        <f t="shared" si="13"/>
        <v>1.5626293774319067</v>
      </c>
      <c r="H145" s="106">
        <v>0</v>
      </c>
      <c r="I145" s="108">
        <v>500</v>
      </c>
      <c r="J145" s="108">
        <v>0</v>
      </c>
      <c r="K145" s="108">
        <v>15000</v>
      </c>
      <c r="L145" s="108">
        <v>0</v>
      </c>
      <c r="M145" s="108">
        <v>0</v>
      </c>
      <c r="N145" s="108">
        <v>51.59</v>
      </c>
      <c r="O145" s="108">
        <v>140.52000000000001</v>
      </c>
      <c r="P145" s="108">
        <v>-0.01</v>
      </c>
      <c r="Q145" s="153">
        <v>351.5</v>
      </c>
      <c r="R145" s="153">
        <v>10.119999999999999</v>
      </c>
      <c r="S145" s="153">
        <v>10.11</v>
      </c>
      <c r="T145" s="153">
        <v>1520.86</v>
      </c>
      <c r="U145" s="153">
        <f t="shared" si="14"/>
        <v>-14542.97</v>
      </c>
      <c r="V145" s="152">
        <f t="shared" si="11"/>
        <v>1.0274643145535465E-3</v>
      </c>
      <c r="W145" s="110"/>
    </row>
    <row r="146" spans="1:24" s="36" customFormat="1" ht="26.25" hidden="1" customHeight="1" outlineLevel="4" x14ac:dyDescent="0.25">
      <c r="A146" s="155" t="s">
        <v>373</v>
      </c>
      <c r="B146" s="156" t="s">
        <v>374</v>
      </c>
      <c r="C146" s="157">
        <v>226484000</v>
      </c>
      <c r="D146" s="158">
        <v>226484000</v>
      </c>
      <c r="E146" s="158">
        <v>244628984.63</v>
      </c>
      <c r="F146" s="159">
        <f t="shared" si="12"/>
        <v>1.0801159668232634</v>
      </c>
      <c r="G146" s="159">
        <f t="shared" si="13"/>
        <v>1.0801159668232634</v>
      </c>
      <c r="H146" s="158">
        <v>13038314.49</v>
      </c>
      <c r="I146" s="158">
        <v>15311924.449999999</v>
      </c>
      <c r="J146" s="158">
        <v>20810381.079999998</v>
      </c>
      <c r="K146" s="158">
        <v>22002758.41</v>
      </c>
      <c r="L146" s="158">
        <v>21718401.449999999</v>
      </c>
      <c r="M146" s="160">
        <v>23416234.920000002</v>
      </c>
      <c r="N146" s="158">
        <v>23206424.09</v>
      </c>
      <c r="O146" s="158">
        <v>24606068.030000001</v>
      </c>
      <c r="P146" s="158">
        <v>24452132.969999999</v>
      </c>
      <c r="Q146" s="158">
        <v>22836360.73</v>
      </c>
      <c r="R146" s="158">
        <v>16319132.66</v>
      </c>
      <c r="S146" s="161">
        <v>16910851.350000001</v>
      </c>
      <c r="T146" s="161">
        <v>246180635.25999999</v>
      </c>
      <c r="U146" s="161">
        <f t="shared" si="14"/>
        <v>1551650.6299999952</v>
      </c>
      <c r="V146" s="152">
        <f t="shared" si="11"/>
        <v>4.3874936210255333E-9</v>
      </c>
      <c r="W146" s="158"/>
      <c r="X146" s="85"/>
    </row>
    <row r="147" spans="1:24" s="111" customFormat="1" ht="20.25" hidden="1" customHeight="1" outlineLevel="2" x14ac:dyDescent="0.25">
      <c r="A147" s="155" t="s">
        <v>373</v>
      </c>
      <c r="B147" s="162" t="s">
        <v>375</v>
      </c>
      <c r="C147" s="106"/>
      <c r="D147" s="106"/>
      <c r="E147" s="106"/>
      <c r="F147" s="107"/>
      <c r="G147" s="107"/>
      <c r="H147" s="106"/>
      <c r="I147" s="108"/>
      <c r="J147" s="108"/>
      <c r="K147" s="108"/>
      <c r="L147" s="108"/>
      <c r="M147" s="108"/>
      <c r="N147" s="108"/>
      <c r="O147" s="108">
        <f t="shared" ref="O147" si="15">E147-N147</f>
        <v>0</v>
      </c>
      <c r="P147" s="108" t="e">
        <f t="shared" ref="P147" si="16">E147/N147</f>
        <v>#DIV/0!</v>
      </c>
      <c r="Q147" s="154"/>
      <c r="R147" s="153"/>
      <c r="S147" s="153"/>
      <c r="T147" s="153"/>
      <c r="U147" s="153"/>
      <c r="V147" s="152" t="e">
        <f t="shared" si="11"/>
        <v>#DIV/0!</v>
      </c>
      <c r="W147" s="110"/>
    </row>
    <row r="148" spans="1:24" s="111" customFormat="1" ht="30" hidden="1" customHeight="1" outlineLevel="2" x14ac:dyDescent="0.25">
      <c r="A148" s="105" t="s">
        <v>376</v>
      </c>
      <c r="B148" s="112" t="s">
        <v>377</v>
      </c>
      <c r="C148" s="106">
        <v>26863160</v>
      </c>
      <c r="D148" s="106">
        <v>26863160</v>
      </c>
      <c r="E148" s="106">
        <v>40457879.170000002</v>
      </c>
      <c r="F148" s="107">
        <f t="shared" si="12"/>
        <v>1.5060729701941247</v>
      </c>
      <c r="G148" s="107">
        <f t="shared" si="13"/>
        <v>1.5060729701941247</v>
      </c>
      <c r="H148" s="106">
        <v>2224926.5</v>
      </c>
      <c r="I148" s="108">
        <v>2663130.4700000002</v>
      </c>
      <c r="J148" s="108">
        <v>4012452.36</v>
      </c>
      <c r="K148" s="108">
        <v>3741466.59</v>
      </c>
      <c r="L148" s="108">
        <v>3123929.22</v>
      </c>
      <c r="M148" s="108">
        <v>3848230.34</v>
      </c>
      <c r="N148" s="108">
        <v>3144884.95</v>
      </c>
      <c r="O148" s="108">
        <v>3020522.88</v>
      </c>
      <c r="P148" s="108">
        <v>3301999.68</v>
      </c>
      <c r="Q148" s="153">
        <v>3015359.09</v>
      </c>
      <c r="R148" s="153">
        <v>4135273.61</v>
      </c>
      <c r="S148" s="153">
        <v>4225703.4800000004</v>
      </c>
      <c r="T148" s="153">
        <v>41907161.07</v>
      </c>
      <c r="U148" s="153">
        <f t="shared" si="14"/>
        <v>1449281.8999999985</v>
      </c>
      <c r="V148" s="152">
        <f t="shared" si="11"/>
        <v>3.5938320128114676E-8</v>
      </c>
      <c r="W148" s="110"/>
    </row>
    <row r="149" spans="1:24" s="111" customFormat="1" ht="30" hidden="1" customHeight="1" outlineLevel="2" x14ac:dyDescent="0.25">
      <c r="A149" s="105" t="s">
        <v>378</v>
      </c>
      <c r="B149" s="112" t="s">
        <v>379</v>
      </c>
      <c r="C149" s="106">
        <v>304660</v>
      </c>
      <c r="D149" s="106">
        <v>304660</v>
      </c>
      <c r="E149" s="106">
        <v>219282.06</v>
      </c>
      <c r="F149" s="107">
        <f t="shared" si="12"/>
        <v>0.71975992910129327</v>
      </c>
      <c r="G149" s="107">
        <f t="shared" si="13"/>
        <v>0.71975992910129327</v>
      </c>
      <c r="H149" s="106">
        <v>36500</v>
      </c>
      <c r="I149" s="108">
        <v>30500</v>
      </c>
      <c r="J149" s="108">
        <v>33539.61</v>
      </c>
      <c r="K149" s="108">
        <v>61015.66</v>
      </c>
      <c r="L149" s="108">
        <v>17546.46</v>
      </c>
      <c r="M149" s="108">
        <v>11552.47</v>
      </c>
      <c r="N149" s="108">
        <v>0</v>
      </c>
      <c r="O149" s="108">
        <v>0</v>
      </c>
      <c r="P149" s="108">
        <v>0</v>
      </c>
      <c r="Q149" s="153">
        <v>15000</v>
      </c>
      <c r="R149" s="153">
        <v>9127.86</v>
      </c>
      <c r="S149" s="153">
        <v>4500</v>
      </c>
      <c r="T149" s="153">
        <v>655950</v>
      </c>
      <c r="U149" s="153">
        <f t="shared" si="14"/>
        <v>436667.94</v>
      </c>
      <c r="V149" s="152">
        <f t="shared" si="11"/>
        <v>1.097278647917209E-6</v>
      </c>
      <c r="W149" s="110"/>
    </row>
    <row r="150" spans="1:24" s="111" customFormat="1" ht="30" hidden="1" customHeight="1" outlineLevel="2" x14ac:dyDescent="0.25">
      <c r="A150" s="105" t="s">
        <v>380</v>
      </c>
      <c r="B150" s="112" t="s">
        <v>381</v>
      </c>
      <c r="C150" s="106">
        <v>0</v>
      </c>
      <c r="D150" s="106">
        <v>0</v>
      </c>
      <c r="E150" s="106">
        <v>2170798.77</v>
      </c>
      <c r="F150" s="107"/>
      <c r="G150" s="107"/>
      <c r="H150" s="106">
        <v>-1548.51</v>
      </c>
      <c r="I150" s="108">
        <v>91997.29</v>
      </c>
      <c r="J150" s="108">
        <v>116536.04</v>
      </c>
      <c r="K150" s="108">
        <v>170702.6</v>
      </c>
      <c r="L150" s="108">
        <v>223425.1</v>
      </c>
      <c r="M150" s="108">
        <v>201722.74</v>
      </c>
      <c r="N150" s="108">
        <v>26062.47</v>
      </c>
      <c r="O150" s="108">
        <v>128536.87</v>
      </c>
      <c r="P150" s="108">
        <v>218938.19</v>
      </c>
      <c r="Q150" s="153">
        <v>684081.96</v>
      </c>
      <c r="R150" s="153">
        <v>40313.449999999997</v>
      </c>
      <c r="S150" s="153">
        <v>270030.57</v>
      </c>
      <c r="T150" s="153">
        <v>3214898.9</v>
      </c>
      <c r="U150" s="153">
        <f t="shared" si="14"/>
        <v>1044100.1299999999</v>
      </c>
      <c r="V150" s="152">
        <f t="shared" si="11"/>
        <v>0</v>
      </c>
      <c r="W150" s="110"/>
    </row>
    <row r="151" spans="1:24" s="111" customFormat="1" ht="30" hidden="1" customHeight="1" outlineLevel="2" x14ac:dyDescent="0.25">
      <c r="A151" s="105" t="s">
        <v>382</v>
      </c>
      <c r="B151" s="112" t="s">
        <v>383</v>
      </c>
      <c r="C151" s="106">
        <v>466530</v>
      </c>
      <c r="D151" s="106">
        <v>466530</v>
      </c>
      <c r="E151" s="106">
        <v>349144.35</v>
      </c>
      <c r="F151" s="107">
        <f t="shared" si="12"/>
        <v>0.74838563436434946</v>
      </c>
      <c r="G151" s="107">
        <f t="shared" si="13"/>
        <v>0.74838563436434946</v>
      </c>
      <c r="H151" s="106">
        <v>196900</v>
      </c>
      <c r="I151" s="108">
        <v>250</v>
      </c>
      <c r="J151" s="108">
        <v>39000</v>
      </c>
      <c r="K151" s="108">
        <v>20103.189999999999</v>
      </c>
      <c r="L151" s="108">
        <v>27250</v>
      </c>
      <c r="M151" s="108">
        <v>7070.39</v>
      </c>
      <c r="N151" s="108">
        <v>20709.16</v>
      </c>
      <c r="O151" s="108">
        <v>19520.97</v>
      </c>
      <c r="P151" s="108">
        <v>14.99</v>
      </c>
      <c r="Q151" s="153">
        <v>14250</v>
      </c>
      <c r="R151" s="153">
        <v>2500.0100000000002</v>
      </c>
      <c r="S151" s="153">
        <v>1575.64</v>
      </c>
      <c r="T151" s="153">
        <v>534070.37</v>
      </c>
      <c r="U151" s="153">
        <f t="shared" si="14"/>
        <v>184926.02000000002</v>
      </c>
      <c r="V151" s="152">
        <f t="shared" si="11"/>
        <v>1.4012865652223871E-6</v>
      </c>
      <c r="W151" s="110"/>
    </row>
    <row r="152" spans="1:24" s="111" customFormat="1" ht="30" hidden="1" customHeight="1" outlineLevel="2" x14ac:dyDescent="0.25">
      <c r="A152" s="105" t="s">
        <v>384</v>
      </c>
      <c r="B152" s="112" t="s">
        <v>385</v>
      </c>
      <c r="C152" s="106">
        <v>40500</v>
      </c>
      <c r="D152" s="106">
        <v>40500</v>
      </c>
      <c r="E152" s="106">
        <v>0</v>
      </c>
      <c r="F152" s="107">
        <f t="shared" si="12"/>
        <v>0</v>
      </c>
      <c r="G152" s="107">
        <f t="shared" si="13"/>
        <v>0</v>
      </c>
      <c r="H152" s="106">
        <v>0</v>
      </c>
      <c r="I152" s="108">
        <v>0</v>
      </c>
      <c r="J152" s="108">
        <v>0</v>
      </c>
      <c r="K152" s="108">
        <v>0</v>
      </c>
      <c r="L152" s="108">
        <v>0</v>
      </c>
      <c r="M152" s="108">
        <v>0</v>
      </c>
      <c r="N152" s="108">
        <v>0</v>
      </c>
      <c r="O152" s="108">
        <v>0</v>
      </c>
      <c r="P152" s="108">
        <v>0</v>
      </c>
      <c r="Q152" s="153">
        <v>0</v>
      </c>
      <c r="R152" s="153">
        <v>0</v>
      </c>
      <c r="S152" s="153">
        <v>0</v>
      </c>
      <c r="T152" s="153">
        <v>26000</v>
      </c>
      <c r="U152" s="153">
        <f t="shared" si="14"/>
        <v>26000</v>
      </c>
      <c r="V152" s="152">
        <f t="shared" si="11"/>
        <v>0</v>
      </c>
      <c r="W152" s="110"/>
    </row>
    <row r="153" spans="1:24" s="111" customFormat="1" ht="30" hidden="1" customHeight="1" outlineLevel="2" x14ac:dyDescent="0.25">
      <c r="A153" s="105" t="s">
        <v>386</v>
      </c>
      <c r="B153" s="112" t="s">
        <v>387</v>
      </c>
      <c r="C153" s="106">
        <v>417540</v>
      </c>
      <c r="D153" s="106">
        <v>417540</v>
      </c>
      <c r="E153" s="106">
        <v>389314.95</v>
      </c>
      <c r="F153" s="107">
        <f t="shared" si="12"/>
        <v>0.93240156631699955</v>
      </c>
      <c r="G153" s="107">
        <f t="shared" si="13"/>
        <v>0.93240156631699955</v>
      </c>
      <c r="H153" s="106">
        <v>9498.1299999999992</v>
      </c>
      <c r="I153" s="108">
        <v>27750.15</v>
      </c>
      <c r="J153" s="108">
        <v>24161.41</v>
      </c>
      <c r="K153" s="108">
        <v>49474.66</v>
      </c>
      <c r="L153" s="108">
        <v>74843.98</v>
      </c>
      <c r="M153" s="108">
        <v>26713.73</v>
      </c>
      <c r="N153" s="108">
        <v>22222.400000000001</v>
      </c>
      <c r="O153" s="108">
        <v>13462.65</v>
      </c>
      <c r="P153" s="108">
        <v>14499.6</v>
      </c>
      <c r="Q153" s="153">
        <v>22107.23</v>
      </c>
      <c r="R153" s="153">
        <v>86470.49</v>
      </c>
      <c r="S153" s="153">
        <v>18110.52</v>
      </c>
      <c r="T153" s="153">
        <v>413083.03</v>
      </c>
      <c r="U153" s="153">
        <f t="shared" si="14"/>
        <v>23768.080000000016</v>
      </c>
      <c r="V153" s="152">
        <f t="shared" si="11"/>
        <v>2.2571771256664778E-6</v>
      </c>
      <c r="W153" s="110"/>
    </row>
    <row r="154" spans="1:24" s="111" customFormat="1" ht="30" hidden="1" customHeight="1" outlineLevel="2" x14ac:dyDescent="0.25">
      <c r="A154" s="105" t="s">
        <v>388</v>
      </c>
      <c r="B154" s="112" t="s">
        <v>389</v>
      </c>
      <c r="C154" s="106">
        <v>30000</v>
      </c>
      <c r="D154" s="106">
        <v>30000</v>
      </c>
      <c r="E154" s="106">
        <v>60000</v>
      </c>
      <c r="F154" s="107">
        <f t="shared" si="12"/>
        <v>2</v>
      </c>
      <c r="G154" s="107">
        <f t="shared" si="13"/>
        <v>2</v>
      </c>
      <c r="H154" s="106">
        <v>0</v>
      </c>
      <c r="I154" s="108">
        <v>0</v>
      </c>
      <c r="J154" s="108">
        <v>30000</v>
      </c>
      <c r="K154" s="108">
        <v>10000</v>
      </c>
      <c r="L154" s="108">
        <v>-10000</v>
      </c>
      <c r="M154" s="108">
        <v>10000</v>
      </c>
      <c r="N154" s="108">
        <v>0</v>
      </c>
      <c r="O154" s="108">
        <v>0</v>
      </c>
      <c r="P154" s="108">
        <v>0</v>
      </c>
      <c r="Q154" s="153">
        <v>0</v>
      </c>
      <c r="R154" s="153">
        <v>20000</v>
      </c>
      <c r="S154" s="153">
        <v>0</v>
      </c>
      <c r="T154" s="153">
        <v>643516.31000000006</v>
      </c>
      <c r="U154" s="153">
        <f t="shared" si="14"/>
        <v>583516.31000000006</v>
      </c>
      <c r="V154" s="152">
        <f t="shared" si="11"/>
        <v>3.1079243352821935E-6</v>
      </c>
      <c r="W154" s="110"/>
    </row>
    <row r="155" spans="1:24" s="111" customFormat="1" ht="30" hidden="1" customHeight="1" outlineLevel="2" x14ac:dyDescent="0.25">
      <c r="A155" s="105" t="s">
        <v>390</v>
      </c>
      <c r="B155" s="112" t="s">
        <v>391</v>
      </c>
      <c r="C155" s="106">
        <v>320</v>
      </c>
      <c r="D155" s="106">
        <v>320</v>
      </c>
      <c r="E155" s="106">
        <v>500</v>
      </c>
      <c r="F155" s="107">
        <f t="shared" si="12"/>
        <v>1.5625</v>
      </c>
      <c r="G155" s="107">
        <f t="shared" si="13"/>
        <v>1.5625</v>
      </c>
      <c r="H155" s="106">
        <v>0</v>
      </c>
      <c r="I155" s="108">
        <v>500</v>
      </c>
      <c r="J155" s="108">
        <v>0</v>
      </c>
      <c r="K155" s="108">
        <v>0</v>
      </c>
      <c r="L155" s="108">
        <v>0</v>
      </c>
      <c r="M155" s="108">
        <v>0</v>
      </c>
      <c r="N155" s="108">
        <v>0</v>
      </c>
      <c r="O155" s="108">
        <v>0</v>
      </c>
      <c r="P155" s="108">
        <v>0</v>
      </c>
      <c r="Q155" s="153">
        <v>0</v>
      </c>
      <c r="R155" s="153">
        <v>0</v>
      </c>
      <c r="S155" s="153">
        <v>0</v>
      </c>
      <c r="T155" s="153">
        <v>0</v>
      </c>
      <c r="U155" s="153">
        <f t="shared" si="14"/>
        <v>-500</v>
      </c>
      <c r="V155" s="152" t="e">
        <f t="shared" si="11"/>
        <v>#DIV/0!</v>
      </c>
      <c r="W155" s="110"/>
    </row>
    <row r="156" spans="1:24" s="111" customFormat="1" ht="30" hidden="1" customHeight="1" outlineLevel="2" x14ac:dyDescent="0.25">
      <c r="A156" s="105" t="s">
        <v>392</v>
      </c>
      <c r="B156" s="112" t="s">
        <v>393</v>
      </c>
      <c r="C156" s="106">
        <v>167520</v>
      </c>
      <c r="D156" s="106">
        <v>167520</v>
      </c>
      <c r="E156" s="106">
        <v>265044.07</v>
      </c>
      <c r="F156" s="107">
        <f t="shared" si="12"/>
        <v>1.5821637416427889</v>
      </c>
      <c r="G156" s="107">
        <f t="shared" si="13"/>
        <v>1.5821637416427889</v>
      </c>
      <c r="H156" s="106">
        <v>31446.32</v>
      </c>
      <c r="I156" s="108">
        <v>5691.52</v>
      </c>
      <c r="J156" s="108">
        <v>40995.97</v>
      </c>
      <c r="K156" s="108">
        <v>21298.94</v>
      </c>
      <c r="L156" s="108">
        <v>25683.69</v>
      </c>
      <c r="M156" s="108">
        <v>17001.330000000002</v>
      </c>
      <c r="N156" s="108">
        <v>12930.83</v>
      </c>
      <c r="O156" s="108">
        <v>8486.09</v>
      </c>
      <c r="P156" s="108">
        <v>29144.12</v>
      </c>
      <c r="Q156" s="153">
        <v>20235.16</v>
      </c>
      <c r="R156" s="153">
        <v>22286.89</v>
      </c>
      <c r="S156" s="153">
        <v>29843.21</v>
      </c>
      <c r="T156" s="153">
        <v>220165.44</v>
      </c>
      <c r="U156" s="153">
        <f t="shared" si="14"/>
        <v>-44878.630000000005</v>
      </c>
      <c r="V156" s="152">
        <f t="shared" si="11"/>
        <v>7.1862493116212467E-6</v>
      </c>
      <c r="W156" s="110"/>
    </row>
    <row r="157" spans="1:24" s="111" customFormat="1" ht="30" hidden="1" customHeight="1" outlineLevel="2" x14ac:dyDescent="0.25">
      <c r="A157" s="105" t="s">
        <v>394</v>
      </c>
      <c r="B157" s="112" t="s">
        <v>395</v>
      </c>
      <c r="C157" s="106">
        <v>320</v>
      </c>
      <c r="D157" s="106">
        <v>320</v>
      </c>
      <c r="E157" s="106">
        <v>0</v>
      </c>
      <c r="F157" s="107">
        <f t="shared" si="12"/>
        <v>0</v>
      </c>
      <c r="G157" s="107">
        <f t="shared" si="13"/>
        <v>0</v>
      </c>
      <c r="H157" s="106">
        <v>0</v>
      </c>
      <c r="I157" s="108">
        <v>0</v>
      </c>
      <c r="J157" s="108">
        <v>0</v>
      </c>
      <c r="K157" s="108">
        <v>0</v>
      </c>
      <c r="L157" s="108">
        <v>0</v>
      </c>
      <c r="M157" s="108">
        <v>0</v>
      </c>
      <c r="N157" s="108">
        <v>0</v>
      </c>
      <c r="O157" s="108">
        <v>0</v>
      </c>
      <c r="P157" s="108">
        <v>0</v>
      </c>
      <c r="Q157" s="154">
        <v>0</v>
      </c>
      <c r="R157" s="153">
        <v>0</v>
      </c>
      <c r="S157" s="153">
        <v>0</v>
      </c>
      <c r="T157" s="153"/>
      <c r="U157" s="153">
        <f t="shared" si="14"/>
        <v>0</v>
      </c>
      <c r="V157" s="152" t="e">
        <f t="shared" si="11"/>
        <v>#DIV/0!</v>
      </c>
      <c r="W157" s="110"/>
    </row>
    <row r="158" spans="1:24" s="111" customFormat="1" ht="30" hidden="1" customHeight="1" outlineLevel="2" x14ac:dyDescent="0.25">
      <c r="A158" s="105" t="s">
        <v>396</v>
      </c>
      <c r="B158" s="112" t="s">
        <v>397</v>
      </c>
      <c r="C158" s="106">
        <v>1130000</v>
      </c>
      <c r="D158" s="106">
        <v>1130000</v>
      </c>
      <c r="E158" s="106">
        <v>890793.37</v>
      </c>
      <c r="F158" s="107">
        <f t="shared" si="12"/>
        <v>0.78831271681415926</v>
      </c>
      <c r="G158" s="107">
        <f t="shared" si="13"/>
        <v>0.78831271681415926</v>
      </c>
      <c r="H158" s="106">
        <v>50000</v>
      </c>
      <c r="I158" s="108">
        <v>0</v>
      </c>
      <c r="J158" s="108">
        <v>62304.17</v>
      </c>
      <c r="K158" s="108">
        <v>268950.74</v>
      </c>
      <c r="L158" s="108">
        <v>179916.01</v>
      </c>
      <c r="M158" s="108">
        <v>110000</v>
      </c>
      <c r="N158" s="108">
        <v>400</v>
      </c>
      <c r="O158" s="108">
        <v>0</v>
      </c>
      <c r="P158" s="108">
        <v>0</v>
      </c>
      <c r="Q158" s="153">
        <v>19159.91</v>
      </c>
      <c r="R158" s="153">
        <v>100300</v>
      </c>
      <c r="S158" s="153">
        <v>99762.54</v>
      </c>
      <c r="T158" s="153">
        <v>858157.18</v>
      </c>
      <c r="U158" s="153">
        <f t="shared" si="14"/>
        <v>-32636.189999999944</v>
      </c>
      <c r="V158" s="152">
        <f t="shared" si="11"/>
        <v>9.1861110666714838E-7</v>
      </c>
      <c r="W158" s="110"/>
    </row>
    <row r="159" spans="1:24" s="111" customFormat="1" ht="30" hidden="1" customHeight="1" outlineLevel="2" x14ac:dyDescent="0.25">
      <c r="A159" s="105" t="s">
        <v>398</v>
      </c>
      <c r="B159" s="112" t="s">
        <v>399</v>
      </c>
      <c r="C159" s="106">
        <v>5659480</v>
      </c>
      <c r="D159" s="106">
        <v>5659480</v>
      </c>
      <c r="E159" s="106">
        <v>3252212.13</v>
      </c>
      <c r="F159" s="107">
        <f t="shared" si="12"/>
        <v>0.5746485772544474</v>
      </c>
      <c r="G159" s="107">
        <f t="shared" si="13"/>
        <v>0.5746485772544474</v>
      </c>
      <c r="H159" s="106">
        <v>289930.78999999998</v>
      </c>
      <c r="I159" s="108">
        <v>392701.45</v>
      </c>
      <c r="J159" s="108">
        <v>462299.04</v>
      </c>
      <c r="K159" s="108">
        <v>501489.93</v>
      </c>
      <c r="L159" s="108">
        <v>364217.59</v>
      </c>
      <c r="M159" s="108">
        <v>156382.69</v>
      </c>
      <c r="N159" s="108">
        <v>211091.52</v>
      </c>
      <c r="O159" s="108">
        <v>201502</v>
      </c>
      <c r="P159" s="108">
        <v>143041.63</v>
      </c>
      <c r="Q159" s="153">
        <v>201663.02</v>
      </c>
      <c r="R159" s="153">
        <v>81185.740000000005</v>
      </c>
      <c r="S159" s="153">
        <v>246706.73</v>
      </c>
      <c r="T159" s="153">
        <v>5745268.8200000003</v>
      </c>
      <c r="U159" s="153">
        <f t="shared" si="14"/>
        <v>2493056.6900000004</v>
      </c>
      <c r="V159" s="152">
        <f t="shared" si="11"/>
        <v>1.0002118182077464E-7</v>
      </c>
      <c r="W159" s="110"/>
    </row>
    <row r="160" spans="1:24" s="111" customFormat="1" ht="30" hidden="1" customHeight="1" outlineLevel="2" x14ac:dyDescent="0.25">
      <c r="A160" s="105" t="s">
        <v>400</v>
      </c>
      <c r="B160" s="112" t="s">
        <v>401</v>
      </c>
      <c r="C160" s="106">
        <v>0</v>
      </c>
      <c r="D160" s="106">
        <v>0</v>
      </c>
      <c r="E160" s="106">
        <v>20000</v>
      </c>
      <c r="F160" s="107"/>
      <c r="G160" s="107"/>
      <c r="H160" s="106">
        <v>0</v>
      </c>
      <c r="I160" s="108">
        <v>0</v>
      </c>
      <c r="J160" s="108">
        <v>20000</v>
      </c>
      <c r="K160" s="108">
        <v>0</v>
      </c>
      <c r="L160" s="108">
        <v>0</v>
      </c>
      <c r="M160" s="108">
        <v>0</v>
      </c>
      <c r="N160" s="108">
        <v>0</v>
      </c>
      <c r="O160" s="108">
        <v>0</v>
      </c>
      <c r="P160" s="108">
        <v>0</v>
      </c>
      <c r="Q160" s="154">
        <v>0</v>
      </c>
      <c r="R160" s="153">
        <v>0</v>
      </c>
      <c r="S160" s="153">
        <v>0</v>
      </c>
      <c r="T160" s="153"/>
      <c r="U160" s="153">
        <f t="shared" si="14"/>
        <v>-20000</v>
      </c>
      <c r="V160" s="152" t="e">
        <f t="shared" si="11"/>
        <v>#DIV/0!</v>
      </c>
      <c r="W160" s="110"/>
    </row>
    <row r="161" spans="1:23" s="111" customFormat="1" ht="30" hidden="1" customHeight="1" outlineLevel="2" x14ac:dyDescent="0.25">
      <c r="A161" s="105" t="s">
        <v>402</v>
      </c>
      <c r="B161" s="112" t="s">
        <v>403</v>
      </c>
      <c r="C161" s="106">
        <v>0</v>
      </c>
      <c r="D161" s="106">
        <v>0</v>
      </c>
      <c r="E161" s="106">
        <v>84800</v>
      </c>
      <c r="F161" s="107"/>
      <c r="G161" s="107"/>
      <c r="H161" s="106">
        <v>0</v>
      </c>
      <c r="I161" s="108">
        <v>0</v>
      </c>
      <c r="J161" s="108">
        <v>0</v>
      </c>
      <c r="K161" s="108">
        <v>30000</v>
      </c>
      <c r="L161" s="108">
        <v>0</v>
      </c>
      <c r="M161" s="108">
        <v>833.7</v>
      </c>
      <c r="N161" s="108">
        <v>500</v>
      </c>
      <c r="O161" s="108">
        <v>10600</v>
      </c>
      <c r="P161" s="108">
        <v>16480</v>
      </c>
      <c r="Q161" s="153">
        <v>676.51</v>
      </c>
      <c r="R161" s="153">
        <v>25709.79</v>
      </c>
      <c r="S161" s="153">
        <v>0</v>
      </c>
      <c r="T161" s="153">
        <v>380549.79</v>
      </c>
      <c r="U161" s="153">
        <f t="shared" si="14"/>
        <v>295749.78999999998</v>
      </c>
      <c r="V161" s="152">
        <f t="shared" si="11"/>
        <v>0</v>
      </c>
      <c r="W161" s="110"/>
    </row>
    <row r="162" spans="1:23" s="111" customFormat="1" ht="30" hidden="1" customHeight="1" outlineLevel="2" x14ac:dyDescent="0.25">
      <c r="A162" s="105" t="s">
        <v>404</v>
      </c>
      <c r="B162" s="112" t="s">
        <v>405</v>
      </c>
      <c r="C162" s="106">
        <v>6463960</v>
      </c>
      <c r="D162" s="106">
        <v>6463960</v>
      </c>
      <c r="E162" s="106">
        <v>11105941.25</v>
      </c>
      <c r="F162" s="107">
        <f t="shared" si="12"/>
        <v>1.7181327313287831</v>
      </c>
      <c r="G162" s="107">
        <f t="shared" si="13"/>
        <v>1.7181327313287831</v>
      </c>
      <c r="H162" s="106">
        <v>473987.99</v>
      </c>
      <c r="I162" s="108">
        <v>1098490.76</v>
      </c>
      <c r="J162" s="108">
        <v>1670542.79</v>
      </c>
      <c r="K162" s="108">
        <v>1444450.81</v>
      </c>
      <c r="L162" s="108">
        <v>975141.71</v>
      </c>
      <c r="M162" s="108">
        <v>997201.92000000004</v>
      </c>
      <c r="N162" s="108">
        <v>560826.81000000006</v>
      </c>
      <c r="O162" s="108">
        <v>761867.77</v>
      </c>
      <c r="P162" s="108">
        <v>596456.14</v>
      </c>
      <c r="Q162" s="153">
        <v>678491.97</v>
      </c>
      <c r="R162" s="153">
        <v>749253.5</v>
      </c>
      <c r="S162" s="153">
        <v>1099229.08</v>
      </c>
      <c r="T162" s="153">
        <v>7244289.0700000003</v>
      </c>
      <c r="U162" s="153">
        <f t="shared" si="14"/>
        <v>-3861652.1799999997</v>
      </c>
      <c r="V162" s="152">
        <f t="shared" si="11"/>
        <v>2.3717064776499634E-7</v>
      </c>
      <c r="W162" s="110"/>
    </row>
    <row r="163" spans="1:23" s="111" customFormat="1" ht="30" hidden="1" customHeight="1" outlineLevel="2" x14ac:dyDescent="0.25">
      <c r="A163" s="105" t="s">
        <v>406</v>
      </c>
      <c r="B163" s="112" t="s">
        <v>407</v>
      </c>
      <c r="C163" s="106">
        <v>0</v>
      </c>
      <c r="D163" s="106">
        <v>0</v>
      </c>
      <c r="E163" s="106">
        <v>157705.68</v>
      </c>
      <c r="F163" s="107"/>
      <c r="G163" s="107"/>
      <c r="H163" s="106">
        <v>3500</v>
      </c>
      <c r="I163" s="108">
        <v>48493.77</v>
      </c>
      <c r="J163" s="108">
        <v>10281.120000000001</v>
      </c>
      <c r="K163" s="108">
        <v>4293.58</v>
      </c>
      <c r="L163" s="108">
        <v>63799.31</v>
      </c>
      <c r="M163" s="108">
        <v>3000</v>
      </c>
      <c r="N163" s="108">
        <v>0</v>
      </c>
      <c r="O163" s="108">
        <v>0</v>
      </c>
      <c r="P163" s="108">
        <v>-50718.97</v>
      </c>
      <c r="Q163" s="153">
        <v>0</v>
      </c>
      <c r="R163" s="153">
        <v>75000</v>
      </c>
      <c r="S163" s="153">
        <v>56.87</v>
      </c>
      <c r="T163" s="153">
        <v>1042497.62</v>
      </c>
      <c r="U163" s="153">
        <f t="shared" si="14"/>
        <v>884791.94</v>
      </c>
      <c r="V163" s="152">
        <f t="shared" si="11"/>
        <v>0</v>
      </c>
      <c r="W163" s="110"/>
    </row>
    <row r="164" spans="1:23" s="111" customFormat="1" ht="30" hidden="1" customHeight="1" outlineLevel="2" x14ac:dyDescent="0.25">
      <c r="A164" s="105" t="s">
        <v>408</v>
      </c>
      <c r="B164" s="112" t="s">
        <v>409</v>
      </c>
      <c r="C164" s="106">
        <v>0</v>
      </c>
      <c r="D164" s="106">
        <v>0</v>
      </c>
      <c r="E164" s="106">
        <v>35000</v>
      </c>
      <c r="F164" s="107"/>
      <c r="G164" s="107"/>
      <c r="H164" s="106">
        <v>0</v>
      </c>
      <c r="I164" s="108">
        <v>0</v>
      </c>
      <c r="J164" s="108">
        <v>0</v>
      </c>
      <c r="K164" s="108">
        <v>0</v>
      </c>
      <c r="L164" s="108">
        <v>0</v>
      </c>
      <c r="M164" s="108">
        <v>0</v>
      </c>
      <c r="N164" s="108">
        <v>10000</v>
      </c>
      <c r="O164" s="108">
        <v>0</v>
      </c>
      <c r="P164" s="108">
        <v>25000</v>
      </c>
      <c r="Q164" s="154">
        <v>0</v>
      </c>
      <c r="R164" s="153">
        <v>0</v>
      </c>
      <c r="S164" s="153">
        <v>0</v>
      </c>
      <c r="T164" s="153"/>
      <c r="U164" s="153">
        <f t="shared" si="14"/>
        <v>-35000</v>
      </c>
      <c r="V164" s="152" t="e">
        <f t="shared" si="11"/>
        <v>#DIV/0!</v>
      </c>
      <c r="W164" s="110"/>
    </row>
    <row r="165" spans="1:23" s="111" customFormat="1" ht="30" hidden="1" customHeight="1" outlineLevel="2" x14ac:dyDescent="0.25">
      <c r="A165" s="105" t="s">
        <v>410</v>
      </c>
      <c r="B165" s="112" t="s">
        <v>411</v>
      </c>
      <c r="C165" s="106">
        <v>1800000</v>
      </c>
      <c r="D165" s="106">
        <v>1800000</v>
      </c>
      <c r="E165" s="106">
        <v>1475167.05</v>
      </c>
      <c r="F165" s="107">
        <f t="shared" si="12"/>
        <v>0.81953724999999999</v>
      </c>
      <c r="G165" s="107">
        <f t="shared" si="13"/>
        <v>0.81953724999999999</v>
      </c>
      <c r="H165" s="106">
        <v>450447.87</v>
      </c>
      <c r="I165" s="108">
        <v>265963.15999999997</v>
      </c>
      <c r="J165" s="108">
        <v>115620.36</v>
      </c>
      <c r="K165" s="108">
        <v>164009.32</v>
      </c>
      <c r="L165" s="108">
        <v>5714.11</v>
      </c>
      <c r="M165" s="108">
        <v>70814.759999999995</v>
      </c>
      <c r="N165" s="108">
        <v>189862.46</v>
      </c>
      <c r="O165" s="108">
        <v>10000</v>
      </c>
      <c r="P165" s="108">
        <v>85000</v>
      </c>
      <c r="Q165" s="153">
        <v>101431.34</v>
      </c>
      <c r="R165" s="153">
        <v>3000</v>
      </c>
      <c r="S165" s="153">
        <v>13303.67</v>
      </c>
      <c r="T165" s="153">
        <v>3167446.53</v>
      </c>
      <c r="U165" s="153">
        <f t="shared" si="14"/>
        <v>1692279.4799999997</v>
      </c>
      <c r="V165" s="152">
        <f t="shared" si="11"/>
        <v>2.5873751687293679E-7</v>
      </c>
      <c r="W165" s="110"/>
    </row>
    <row r="166" spans="1:23" s="111" customFormat="1" ht="30" hidden="1" customHeight="1" outlineLevel="2" x14ac:dyDescent="0.25">
      <c r="A166" s="105" t="s">
        <v>412</v>
      </c>
      <c r="B166" s="112" t="s">
        <v>413</v>
      </c>
      <c r="C166" s="106">
        <v>200000</v>
      </c>
      <c r="D166" s="106">
        <v>200000</v>
      </c>
      <c r="E166" s="106">
        <v>63694.41</v>
      </c>
      <c r="F166" s="107">
        <f t="shared" si="12"/>
        <v>0.31847205000000001</v>
      </c>
      <c r="G166" s="107">
        <f t="shared" si="13"/>
        <v>0.31847205000000001</v>
      </c>
      <c r="H166" s="106">
        <v>1000</v>
      </c>
      <c r="I166" s="108">
        <v>19031.91</v>
      </c>
      <c r="J166" s="108">
        <v>3445.36</v>
      </c>
      <c r="K166" s="108">
        <v>10000</v>
      </c>
      <c r="L166" s="108">
        <v>37243.17</v>
      </c>
      <c r="M166" s="108">
        <v>-307.45999999999998</v>
      </c>
      <c r="N166" s="108">
        <v>-12218.17</v>
      </c>
      <c r="O166" s="108">
        <v>1499.62</v>
      </c>
      <c r="P166" s="108">
        <v>-0.02</v>
      </c>
      <c r="Q166" s="153">
        <v>2000</v>
      </c>
      <c r="R166" s="153">
        <v>2000</v>
      </c>
      <c r="S166" s="153">
        <v>0</v>
      </c>
      <c r="T166" s="153">
        <v>302805.58</v>
      </c>
      <c r="U166" s="153">
        <f t="shared" si="14"/>
        <v>239111.17</v>
      </c>
      <c r="V166" s="152">
        <f t="shared" si="11"/>
        <v>1.0517377189680586E-6</v>
      </c>
      <c r="W166" s="110"/>
    </row>
    <row r="167" spans="1:23" s="111" customFormat="1" ht="84.75" hidden="1" customHeight="1" outlineLevel="2" x14ac:dyDescent="0.25">
      <c r="A167" s="105" t="s">
        <v>414</v>
      </c>
      <c r="B167" s="225" t="s">
        <v>415</v>
      </c>
      <c r="C167" s="106">
        <v>24900</v>
      </c>
      <c r="D167" s="106">
        <v>24900</v>
      </c>
      <c r="E167" s="106">
        <v>1712396.36</v>
      </c>
      <c r="F167" s="224">
        <f t="shared" si="12"/>
        <v>68.770938152610441</v>
      </c>
      <c r="G167" s="107">
        <f t="shared" si="13"/>
        <v>68.770938152610441</v>
      </c>
      <c r="H167" s="106">
        <v>39666.94</v>
      </c>
      <c r="I167" s="108">
        <v>100239.5</v>
      </c>
      <c r="J167" s="108">
        <v>127855.11</v>
      </c>
      <c r="K167" s="108">
        <v>217248.32</v>
      </c>
      <c r="L167" s="108">
        <v>143336.29</v>
      </c>
      <c r="M167" s="108">
        <v>137047.25</v>
      </c>
      <c r="N167" s="108">
        <v>197193.57</v>
      </c>
      <c r="O167" s="108">
        <v>174671.22</v>
      </c>
      <c r="P167" s="108">
        <v>140555.32</v>
      </c>
      <c r="Q167" s="153">
        <v>82662.05</v>
      </c>
      <c r="R167" s="153">
        <v>170682.54</v>
      </c>
      <c r="S167" s="153">
        <v>181238.25</v>
      </c>
      <c r="T167" s="153">
        <v>2022304.64</v>
      </c>
      <c r="U167" s="153">
        <f t="shared" si="14"/>
        <v>309908.2799999998</v>
      </c>
      <c r="V167" s="152">
        <f t="shared" si="11"/>
        <v>3.40062208197329E-5</v>
      </c>
      <c r="W167" s="110"/>
    </row>
    <row r="168" spans="1:23" s="111" customFormat="1" ht="30" hidden="1" customHeight="1" outlineLevel="2" x14ac:dyDescent="0.25">
      <c r="A168" s="105" t="s">
        <v>416</v>
      </c>
      <c r="B168" s="112" t="s">
        <v>417</v>
      </c>
      <c r="C168" s="106">
        <v>27733120</v>
      </c>
      <c r="D168" s="106">
        <v>27733120</v>
      </c>
      <c r="E168" s="106">
        <v>30303305.370000001</v>
      </c>
      <c r="F168" s="107">
        <f t="shared" si="12"/>
        <v>1.0926756661349319</v>
      </c>
      <c r="G168" s="107">
        <f t="shared" si="13"/>
        <v>1.0926756661349319</v>
      </c>
      <c r="H168" s="106">
        <v>1175931.05</v>
      </c>
      <c r="I168" s="108">
        <v>392780.39</v>
      </c>
      <c r="J168" s="108">
        <v>525164.56000000006</v>
      </c>
      <c r="K168" s="108">
        <v>865807.61</v>
      </c>
      <c r="L168" s="108">
        <v>840790.52</v>
      </c>
      <c r="M168" s="108">
        <v>734536</v>
      </c>
      <c r="N168" s="108">
        <v>7463.59</v>
      </c>
      <c r="O168" s="108">
        <v>320350.48</v>
      </c>
      <c r="P168" s="108">
        <v>676178.87</v>
      </c>
      <c r="Q168" s="153">
        <v>10854928.84</v>
      </c>
      <c r="R168" s="153">
        <v>12160749.83</v>
      </c>
      <c r="S168" s="153">
        <v>1748623.63</v>
      </c>
      <c r="T168" s="153">
        <v>28935347.309999999</v>
      </c>
      <c r="U168" s="153">
        <f t="shared" si="14"/>
        <v>-1367958.0600000024</v>
      </c>
      <c r="V168" s="152">
        <f t="shared" si="11"/>
        <v>3.7762659436173607E-8</v>
      </c>
      <c r="W168" s="110"/>
    </row>
    <row r="169" spans="1:23" s="111" customFormat="1" ht="16.5" hidden="1" customHeight="1" outlineLevel="2" x14ac:dyDescent="0.25">
      <c r="A169" s="163" t="s">
        <v>416</v>
      </c>
      <c r="B169" s="164" t="s">
        <v>375</v>
      </c>
      <c r="C169" s="106"/>
      <c r="D169" s="106"/>
      <c r="E169" s="106"/>
      <c r="F169" s="107"/>
      <c r="G169" s="107"/>
      <c r="H169" s="106"/>
      <c r="I169" s="108"/>
      <c r="J169" s="108"/>
      <c r="K169" s="108"/>
      <c r="L169" s="108"/>
      <c r="M169" s="108"/>
      <c r="N169" s="108"/>
      <c r="O169" s="108">
        <f t="shared" ref="O169" si="17">E169-N169</f>
        <v>0</v>
      </c>
      <c r="P169" s="108" t="e">
        <f t="shared" ref="P169" si="18">E169/N169</f>
        <v>#DIV/0!</v>
      </c>
      <c r="Q169" s="154"/>
      <c r="R169" s="153"/>
      <c r="S169" s="153"/>
      <c r="T169" s="153"/>
      <c r="U169" s="153"/>
      <c r="V169" s="152" t="e">
        <f t="shared" si="11"/>
        <v>#DIV/0!</v>
      </c>
      <c r="W169" s="110"/>
    </row>
    <row r="170" spans="1:23" s="111" customFormat="1" ht="30" hidden="1" customHeight="1" outlineLevel="2" x14ac:dyDescent="0.25">
      <c r="A170" s="105" t="s">
        <v>418</v>
      </c>
      <c r="B170" s="112" t="s">
        <v>419</v>
      </c>
      <c r="C170" s="106">
        <v>180000</v>
      </c>
      <c r="D170" s="106">
        <v>180000</v>
      </c>
      <c r="E170" s="106">
        <v>436602.72</v>
      </c>
      <c r="F170" s="107">
        <f t="shared" si="12"/>
        <v>2.4255706666666663</v>
      </c>
      <c r="G170" s="107">
        <f t="shared" si="13"/>
        <v>2.4255706666666663</v>
      </c>
      <c r="H170" s="106">
        <v>-778325.15</v>
      </c>
      <c r="I170" s="108">
        <v>24179.32</v>
      </c>
      <c r="J170" s="108">
        <v>10465.19</v>
      </c>
      <c r="K170" s="108">
        <v>4900.16</v>
      </c>
      <c r="L170" s="108">
        <v>755260.29</v>
      </c>
      <c r="M170" s="108">
        <v>9620.3799999999992</v>
      </c>
      <c r="N170" s="108">
        <v>133223.46</v>
      </c>
      <c r="O170" s="108">
        <v>49862.57</v>
      </c>
      <c r="P170" s="108">
        <v>58317.82</v>
      </c>
      <c r="Q170" s="153">
        <v>118781.07</v>
      </c>
      <c r="R170" s="153">
        <v>30674.080000000002</v>
      </c>
      <c r="S170" s="153">
        <v>19643.53</v>
      </c>
      <c r="T170" s="153">
        <v>1908913.7</v>
      </c>
      <c r="U170" s="153">
        <f t="shared" si="14"/>
        <v>1472310.98</v>
      </c>
      <c r="V170" s="152">
        <f t="shared" si="11"/>
        <v>1.2706549629072632E-6</v>
      </c>
      <c r="W170" s="110"/>
    </row>
    <row r="171" spans="1:23" s="111" customFormat="1" ht="30" hidden="1" customHeight="1" outlineLevel="2" x14ac:dyDescent="0.25">
      <c r="A171" s="105" t="s">
        <v>420</v>
      </c>
      <c r="B171" s="112" t="s">
        <v>421</v>
      </c>
      <c r="C171" s="106">
        <v>900000</v>
      </c>
      <c r="D171" s="106">
        <v>900000</v>
      </c>
      <c r="E171" s="106">
        <v>354648.75</v>
      </c>
      <c r="F171" s="107">
        <f t="shared" si="12"/>
        <v>0.39405416666666665</v>
      </c>
      <c r="G171" s="107">
        <f t="shared" si="13"/>
        <v>0.39405416666666665</v>
      </c>
      <c r="H171" s="106">
        <v>80174.37</v>
      </c>
      <c r="I171" s="108">
        <v>26403.07</v>
      </c>
      <c r="J171" s="108">
        <v>93.79</v>
      </c>
      <c r="K171" s="108">
        <v>95390.57</v>
      </c>
      <c r="L171" s="108">
        <v>42515.65</v>
      </c>
      <c r="M171" s="108">
        <v>0</v>
      </c>
      <c r="N171" s="108">
        <v>0</v>
      </c>
      <c r="O171" s="108">
        <v>0</v>
      </c>
      <c r="P171" s="108">
        <v>0</v>
      </c>
      <c r="Q171" s="153">
        <v>130.07</v>
      </c>
      <c r="R171" s="153">
        <v>0</v>
      </c>
      <c r="S171" s="153">
        <v>109941.23</v>
      </c>
      <c r="T171" s="153">
        <v>1458447.04</v>
      </c>
      <c r="U171" s="153">
        <f t="shared" si="14"/>
        <v>1103798.29</v>
      </c>
      <c r="V171" s="152">
        <f t="shared" si="11"/>
        <v>2.7018750483162326E-7</v>
      </c>
      <c r="W171" s="110"/>
    </row>
    <row r="172" spans="1:23" s="111" customFormat="1" ht="27" hidden="1" customHeight="1" outlineLevel="2" x14ac:dyDescent="0.25">
      <c r="A172" s="105" t="s">
        <v>422</v>
      </c>
      <c r="B172" s="112" t="s">
        <v>423</v>
      </c>
      <c r="C172" s="106">
        <v>27348550</v>
      </c>
      <c r="D172" s="106">
        <v>27348550</v>
      </c>
      <c r="E172" s="106">
        <v>8310338.2800000003</v>
      </c>
      <c r="F172" s="107">
        <f t="shared" si="12"/>
        <v>0.30386760102455157</v>
      </c>
      <c r="G172" s="107">
        <f t="shared" si="13"/>
        <v>0.30386760102455157</v>
      </c>
      <c r="H172" s="106">
        <v>430450.5</v>
      </c>
      <c r="I172" s="108">
        <v>726024.93</v>
      </c>
      <c r="J172" s="108">
        <v>2011928.73</v>
      </c>
      <c r="K172" s="108">
        <v>591412.06000000006</v>
      </c>
      <c r="L172" s="108">
        <v>69033.7</v>
      </c>
      <c r="M172" s="108">
        <v>197686.86</v>
      </c>
      <c r="N172" s="108">
        <v>35255.39</v>
      </c>
      <c r="O172" s="108">
        <v>803068.14</v>
      </c>
      <c r="P172" s="108">
        <v>35322.080000000002</v>
      </c>
      <c r="Q172" s="153">
        <v>2416284.35</v>
      </c>
      <c r="R172" s="153">
        <v>242606.17</v>
      </c>
      <c r="S172" s="153">
        <v>751265.37</v>
      </c>
      <c r="T172" s="153">
        <v>7711119.5199999996</v>
      </c>
      <c r="U172" s="153">
        <f t="shared" si="14"/>
        <v>-599218.76000000071</v>
      </c>
      <c r="V172" s="152">
        <f t="shared" si="11"/>
        <v>3.9406418255666152E-8</v>
      </c>
      <c r="W172" s="110"/>
    </row>
    <row r="173" spans="1:23" s="111" customFormat="1" ht="65.25" hidden="1" customHeight="1" outlineLevel="2" x14ac:dyDescent="0.25">
      <c r="A173" s="105" t="s">
        <v>424</v>
      </c>
      <c r="B173" s="225" t="s">
        <v>425</v>
      </c>
      <c r="C173" s="106">
        <v>54500</v>
      </c>
      <c r="D173" s="106">
        <v>54500</v>
      </c>
      <c r="E173" s="106">
        <v>410909.93</v>
      </c>
      <c r="F173" s="224">
        <f t="shared" si="12"/>
        <v>7.5396317431192656</v>
      </c>
      <c r="G173" s="107">
        <f t="shared" si="13"/>
        <v>7.5396317431192656</v>
      </c>
      <c r="H173" s="106">
        <v>19838.189999999999</v>
      </c>
      <c r="I173" s="108">
        <v>138114.67000000001</v>
      </c>
      <c r="J173" s="108">
        <v>75523.7</v>
      </c>
      <c r="K173" s="108">
        <v>44011.56</v>
      </c>
      <c r="L173" s="108">
        <v>40018.51</v>
      </c>
      <c r="M173" s="108">
        <v>37538</v>
      </c>
      <c r="N173" s="108">
        <v>16019.12</v>
      </c>
      <c r="O173" s="108">
        <v>14000</v>
      </c>
      <c r="P173" s="108">
        <v>5480.76</v>
      </c>
      <c r="Q173" s="153">
        <v>19075.23</v>
      </c>
      <c r="R173" s="153">
        <v>185.32</v>
      </c>
      <c r="S173" s="153">
        <v>1104.8699999999999</v>
      </c>
      <c r="T173" s="153">
        <v>338010.38</v>
      </c>
      <c r="U173" s="153">
        <f t="shared" si="14"/>
        <v>-72899.549999999988</v>
      </c>
      <c r="V173" s="152">
        <f t="shared" si="11"/>
        <v>2.2305917774238962E-5</v>
      </c>
      <c r="W173" s="110"/>
    </row>
    <row r="174" spans="1:23" s="111" customFormat="1" ht="30" hidden="1" customHeight="1" outlineLevel="2" x14ac:dyDescent="0.25">
      <c r="A174" s="105" t="s">
        <v>426</v>
      </c>
      <c r="B174" s="112" t="s">
        <v>427</v>
      </c>
      <c r="C174" s="106">
        <v>200070</v>
      </c>
      <c r="D174" s="106">
        <v>200070</v>
      </c>
      <c r="E174" s="106">
        <v>145401.07</v>
      </c>
      <c r="F174" s="107">
        <f t="shared" si="12"/>
        <v>0.72675098715449593</v>
      </c>
      <c r="G174" s="107">
        <f t="shared" si="13"/>
        <v>0.72675098715449593</v>
      </c>
      <c r="H174" s="106">
        <v>11487.19</v>
      </c>
      <c r="I174" s="108">
        <v>-6110</v>
      </c>
      <c r="J174" s="108">
        <v>18013.39</v>
      </c>
      <c r="K174" s="108">
        <v>6868.12</v>
      </c>
      <c r="L174" s="108">
        <v>23261.37</v>
      </c>
      <c r="M174" s="108">
        <v>57044</v>
      </c>
      <c r="N174" s="108">
        <v>-15186.36</v>
      </c>
      <c r="O174" s="108">
        <v>1421.81</v>
      </c>
      <c r="P174" s="108">
        <v>28631.95</v>
      </c>
      <c r="Q174" s="153">
        <v>1448.39</v>
      </c>
      <c r="R174" s="153">
        <v>11382.19</v>
      </c>
      <c r="S174" s="153">
        <v>7139.02</v>
      </c>
      <c r="T174" s="153">
        <v>733801.72</v>
      </c>
      <c r="U174" s="153">
        <f t="shared" si="14"/>
        <v>588400.64999999991</v>
      </c>
      <c r="V174" s="152">
        <f t="shared" si="11"/>
        <v>9.9039150133703151E-7</v>
      </c>
      <c r="W174" s="110"/>
    </row>
    <row r="175" spans="1:23" s="111" customFormat="1" ht="30" hidden="1" customHeight="1" outlineLevel="2" x14ac:dyDescent="0.25">
      <c r="A175" s="105" t="s">
        <v>428</v>
      </c>
      <c r="B175" s="112" t="s">
        <v>429</v>
      </c>
      <c r="C175" s="106">
        <v>0</v>
      </c>
      <c r="D175" s="106">
        <v>0</v>
      </c>
      <c r="E175" s="106">
        <v>17038.45</v>
      </c>
      <c r="F175" s="107"/>
      <c r="G175" s="107"/>
      <c r="H175" s="106">
        <v>0</v>
      </c>
      <c r="I175" s="108">
        <v>0</v>
      </c>
      <c r="J175" s="108">
        <v>0</v>
      </c>
      <c r="K175" s="108">
        <v>0</v>
      </c>
      <c r="L175" s="108">
        <v>0</v>
      </c>
      <c r="M175" s="108">
        <v>0</v>
      </c>
      <c r="N175" s="108">
        <v>0</v>
      </c>
      <c r="O175" s="108">
        <v>0</v>
      </c>
      <c r="P175" s="108">
        <v>0</v>
      </c>
      <c r="Q175" s="153">
        <v>0</v>
      </c>
      <c r="R175" s="153">
        <v>0</v>
      </c>
      <c r="S175" s="153">
        <v>17038.45</v>
      </c>
      <c r="T175" s="153"/>
      <c r="U175" s="153">
        <f t="shared" si="14"/>
        <v>-17038.45</v>
      </c>
      <c r="V175" s="152" t="e">
        <f t="shared" si="11"/>
        <v>#DIV/0!</v>
      </c>
      <c r="W175" s="110"/>
    </row>
    <row r="176" spans="1:23" s="111" customFormat="1" ht="30" hidden="1" customHeight="1" outlineLevel="2" x14ac:dyDescent="0.25">
      <c r="A176" s="105" t="s">
        <v>430</v>
      </c>
      <c r="B176" s="112" t="s">
        <v>431</v>
      </c>
      <c r="C176" s="106">
        <v>0</v>
      </c>
      <c r="D176" s="106">
        <v>0</v>
      </c>
      <c r="E176" s="106">
        <v>707437.2</v>
      </c>
      <c r="F176" s="107"/>
      <c r="G176" s="107"/>
      <c r="H176" s="106">
        <v>0</v>
      </c>
      <c r="I176" s="108">
        <v>0</v>
      </c>
      <c r="J176" s="108">
        <v>0</v>
      </c>
      <c r="K176" s="108">
        <v>0</v>
      </c>
      <c r="L176" s="108">
        <v>0</v>
      </c>
      <c r="M176" s="108">
        <v>3000</v>
      </c>
      <c r="N176" s="108">
        <v>0</v>
      </c>
      <c r="O176" s="108">
        <v>0</v>
      </c>
      <c r="P176" s="108">
        <v>72951.28</v>
      </c>
      <c r="Q176" s="153">
        <v>134790.62</v>
      </c>
      <c r="R176" s="153">
        <v>0</v>
      </c>
      <c r="S176" s="153">
        <v>496695.3</v>
      </c>
      <c r="T176" s="153">
        <v>134966.69</v>
      </c>
      <c r="U176" s="153">
        <f t="shared" si="14"/>
        <v>-572470.51</v>
      </c>
      <c r="V176" s="152">
        <f t="shared" si="11"/>
        <v>0</v>
      </c>
      <c r="W176" s="110"/>
    </row>
    <row r="177" spans="1:23" s="111" customFormat="1" ht="82.5" hidden="1" customHeight="1" outlineLevel="2" x14ac:dyDescent="0.25">
      <c r="A177" s="105" t="s">
        <v>432</v>
      </c>
      <c r="B177" s="225" t="s">
        <v>433</v>
      </c>
      <c r="C177" s="106">
        <v>109800</v>
      </c>
      <c r="D177" s="106">
        <v>109800</v>
      </c>
      <c r="E177" s="106">
        <v>2884980.32</v>
      </c>
      <c r="F177" s="224">
        <f t="shared" si="12"/>
        <v>26.27486630236794</v>
      </c>
      <c r="G177" s="107">
        <f t="shared" si="13"/>
        <v>26.27486630236794</v>
      </c>
      <c r="H177" s="106">
        <v>257869.24</v>
      </c>
      <c r="I177" s="108">
        <v>431502.17</v>
      </c>
      <c r="J177" s="108">
        <v>329644.59000000003</v>
      </c>
      <c r="K177" s="108">
        <v>90152.31</v>
      </c>
      <c r="L177" s="108">
        <v>647959.13</v>
      </c>
      <c r="M177" s="108">
        <v>186245.71</v>
      </c>
      <c r="N177" s="108">
        <v>241762.82</v>
      </c>
      <c r="O177" s="108">
        <v>224582.48</v>
      </c>
      <c r="P177" s="108">
        <v>257130.66</v>
      </c>
      <c r="Q177" s="153">
        <v>105862.81</v>
      </c>
      <c r="R177" s="153">
        <v>584550.74</v>
      </c>
      <c r="S177" s="153">
        <v>-472282.34</v>
      </c>
      <c r="T177" s="153">
        <v>8136794.6900000004</v>
      </c>
      <c r="U177" s="153">
        <f t="shared" si="14"/>
        <v>5251814.370000001</v>
      </c>
      <c r="V177" s="152">
        <f t="shared" si="11"/>
        <v>3.2291421012083983E-6</v>
      </c>
      <c r="W177" s="110"/>
    </row>
    <row r="178" spans="1:23" s="111" customFormat="1" ht="30" hidden="1" customHeight="1" outlineLevel="2" x14ac:dyDescent="0.25">
      <c r="A178" s="105" t="s">
        <v>434</v>
      </c>
      <c r="B178" s="112" t="s">
        <v>435</v>
      </c>
      <c r="C178" s="106">
        <v>0</v>
      </c>
      <c r="D178" s="106">
        <v>0</v>
      </c>
      <c r="E178" s="106">
        <v>16731.21</v>
      </c>
      <c r="F178" s="107"/>
      <c r="G178" s="107"/>
      <c r="H178" s="106">
        <v>0</v>
      </c>
      <c r="I178" s="108">
        <v>0</v>
      </c>
      <c r="J178" s="108">
        <v>15.76</v>
      </c>
      <c r="K178" s="108">
        <v>-15.76</v>
      </c>
      <c r="L178" s="108">
        <v>0</v>
      </c>
      <c r="M178" s="108">
        <v>15000</v>
      </c>
      <c r="N178" s="165">
        <v>-262.45</v>
      </c>
      <c r="O178" s="165">
        <v>22533.24</v>
      </c>
      <c r="P178" s="108">
        <v>-37270.79</v>
      </c>
      <c r="Q178" s="153">
        <v>4263.3900000000003</v>
      </c>
      <c r="R178" s="153">
        <v>-3305.5</v>
      </c>
      <c r="S178" s="153">
        <v>15773.32</v>
      </c>
      <c r="T178" s="153">
        <v>250</v>
      </c>
      <c r="U178" s="153">
        <f t="shared" si="14"/>
        <v>-16481.21</v>
      </c>
      <c r="V178" s="152">
        <f t="shared" si="11"/>
        <v>0</v>
      </c>
      <c r="W178" s="110"/>
    </row>
    <row r="179" spans="1:23" s="111" customFormat="1" ht="30" hidden="1" customHeight="1" outlineLevel="2" x14ac:dyDescent="0.25">
      <c r="A179" s="105" t="s">
        <v>436</v>
      </c>
      <c r="B179" s="112" t="s">
        <v>437</v>
      </c>
      <c r="C179" s="106">
        <v>14447000</v>
      </c>
      <c r="D179" s="106">
        <v>14447000</v>
      </c>
      <c r="E179" s="106">
        <v>21740579</v>
      </c>
      <c r="F179" s="107">
        <f t="shared" si="12"/>
        <v>1.5048507648646778</v>
      </c>
      <c r="G179" s="107">
        <f t="shared" si="13"/>
        <v>1.5048507648646778</v>
      </c>
      <c r="H179" s="106">
        <v>436812</v>
      </c>
      <c r="I179" s="108">
        <v>9710654</v>
      </c>
      <c r="J179" s="108">
        <v>5326334</v>
      </c>
      <c r="K179" s="108">
        <v>1619559</v>
      </c>
      <c r="L179" s="108">
        <v>1162236</v>
      </c>
      <c r="M179" s="108">
        <v>682418</v>
      </c>
      <c r="N179" s="165">
        <v>2752</v>
      </c>
      <c r="O179" s="165">
        <v>1136471</v>
      </c>
      <c r="P179" s="108">
        <v>361660</v>
      </c>
      <c r="Q179" s="153">
        <v>893855</v>
      </c>
      <c r="R179" s="153">
        <v>284555</v>
      </c>
      <c r="S179" s="153">
        <v>123273</v>
      </c>
      <c r="T179" s="153">
        <v>30372788</v>
      </c>
      <c r="U179" s="153">
        <f t="shared" si="14"/>
        <v>8632209</v>
      </c>
      <c r="V179" s="152">
        <f t="shared" si="11"/>
        <v>4.9546020104070715E-8</v>
      </c>
      <c r="W179" s="110"/>
    </row>
    <row r="180" spans="1:23" s="85" customFormat="1" hidden="1" outlineLevel="2" x14ac:dyDescent="0.25">
      <c r="A180" s="79" t="s">
        <v>438</v>
      </c>
      <c r="B180" s="80" t="s">
        <v>43</v>
      </c>
      <c r="C180" s="81">
        <v>0</v>
      </c>
      <c r="D180" s="81">
        <v>0</v>
      </c>
      <c r="E180" s="81">
        <v>-632853.76000000001</v>
      </c>
      <c r="F180" s="82" t="e">
        <f t="shared" si="12"/>
        <v>#DIV/0!</v>
      </c>
      <c r="G180" s="82" t="e">
        <f t="shared" si="13"/>
        <v>#DIV/0!</v>
      </c>
      <c r="H180" s="81">
        <v>544056.62</v>
      </c>
      <c r="I180" s="83">
        <v>-122646.06</v>
      </c>
      <c r="J180" s="83">
        <v>6071162.6299999999</v>
      </c>
      <c r="K180" s="83">
        <v>-4431764.88</v>
      </c>
      <c r="L180" s="83">
        <v>178557.97</v>
      </c>
      <c r="M180" s="83">
        <v>931545.79</v>
      </c>
      <c r="N180" s="83">
        <v>2840306.68</v>
      </c>
      <c r="O180" s="83">
        <v>-2760891.27</v>
      </c>
      <c r="P180" s="83">
        <v>339454.82</v>
      </c>
      <c r="Q180" s="83">
        <v>-601495.36</v>
      </c>
      <c r="R180" s="83">
        <v>-1322.83</v>
      </c>
      <c r="S180" s="83">
        <v>-3619817.87</v>
      </c>
      <c r="T180" s="83">
        <f>SUM(T181:T182)</f>
        <v>1789578.1500000008</v>
      </c>
      <c r="U180" s="83">
        <f t="shared" si="14"/>
        <v>2422431.9100000011</v>
      </c>
      <c r="V180" s="152" t="e">
        <f t="shared" si="11"/>
        <v>#DIV/0!</v>
      </c>
      <c r="W180" s="31"/>
    </row>
    <row r="181" spans="1:23" s="111" customFormat="1" ht="30" hidden="1" customHeight="1" outlineLevel="2" x14ac:dyDescent="0.25">
      <c r="A181" s="105" t="s">
        <v>439</v>
      </c>
      <c r="B181" s="112" t="s">
        <v>440</v>
      </c>
      <c r="C181" s="106">
        <v>0</v>
      </c>
      <c r="D181" s="106">
        <v>0</v>
      </c>
      <c r="E181" s="106">
        <v>-743652.29</v>
      </c>
      <c r="F181" s="107"/>
      <c r="G181" s="107"/>
      <c r="H181" s="106">
        <v>544056.62</v>
      </c>
      <c r="I181" s="108">
        <v>-122655.98</v>
      </c>
      <c r="J181" s="108">
        <v>6071162.6299999999</v>
      </c>
      <c r="K181" s="108">
        <v>-4431901.75</v>
      </c>
      <c r="L181" s="108">
        <v>178392.84</v>
      </c>
      <c r="M181" s="108">
        <v>931480.66</v>
      </c>
      <c r="N181" s="108">
        <v>2839375.66</v>
      </c>
      <c r="O181" s="108">
        <v>-2760891.27</v>
      </c>
      <c r="P181" s="108">
        <v>339385.85</v>
      </c>
      <c r="Q181" s="153">
        <v>-710503.07</v>
      </c>
      <c r="R181" s="153">
        <v>-1322.83</v>
      </c>
      <c r="S181" s="153">
        <v>-3620231.65</v>
      </c>
      <c r="T181" s="153">
        <v>1219397.8600000008</v>
      </c>
      <c r="U181" s="153">
        <f t="shared" si="14"/>
        <v>1963050.1500000008</v>
      </c>
      <c r="V181" s="152">
        <f t="shared" si="11"/>
        <v>0</v>
      </c>
      <c r="W181" s="110"/>
    </row>
    <row r="182" spans="1:23" s="111" customFormat="1" ht="27" hidden="1" customHeight="1" outlineLevel="2" x14ac:dyDescent="0.25">
      <c r="A182" s="105" t="s">
        <v>441</v>
      </c>
      <c r="B182" s="112" t="s">
        <v>442</v>
      </c>
      <c r="C182" s="106">
        <v>0</v>
      </c>
      <c r="D182" s="106">
        <v>0</v>
      </c>
      <c r="E182" s="106">
        <v>110798.53</v>
      </c>
      <c r="F182" s="107"/>
      <c r="G182" s="107"/>
      <c r="H182" s="106">
        <v>0</v>
      </c>
      <c r="I182" s="108">
        <v>9.92</v>
      </c>
      <c r="J182" s="108">
        <v>0</v>
      </c>
      <c r="K182" s="108">
        <v>136.87</v>
      </c>
      <c r="L182" s="108">
        <v>165.13</v>
      </c>
      <c r="M182" s="108">
        <v>65.13</v>
      </c>
      <c r="N182" s="108">
        <v>931.02</v>
      </c>
      <c r="O182" s="108">
        <v>0</v>
      </c>
      <c r="P182" s="108">
        <v>68.97</v>
      </c>
      <c r="Q182" s="153">
        <v>109007.71</v>
      </c>
      <c r="R182" s="153">
        <v>0</v>
      </c>
      <c r="S182" s="153">
        <v>413.78</v>
      </c>
      <c r="T182" s="153">
        <v>570180.29</v>
      </c>
      <c r="U182" s="153">
        <f t="shared" si="14"/>
        <v>459381.76000000001</v>
      </c>
      <c r="V182" s="152">
        <f t="shared" si="11"/>
        <v>0</v>
      </c>
      <c r="W182" s="110"/>
    </row>
    <row r="183" spans="1:23" s="172" customFormat="1" hidden="1" outlineLevel="2" x14ac:dyDescent="0.25">
      <c r="A183" s="166" t="s">
        <v>443</v>
      </c>
      <c r="B183" s="167" t="s">
        <v>45</v>
      </c>
      <c r="C183" s="168">
        <v>14732979795.530001</v>
      </c>
      <c r="D183" s="168">
        <v>15790412900.24</v>
      </c>
      <c r="E183" s="168">
        <v>19646943415.299999</v>
      </c>
      <c r="F183" s="169">
        <f t="shared" si="12"/>
        <v>1.3335349459490129</v>
      </c>
      <c r="G183" s="169">
        <f t="shared" si="13"/>
        <v>1.2442324047777993</v>
      </c>
      <c r="H183" s="168">
        <v>782400905.58000004</v>
      </c>
      <c r="I183" s="170">
        <v>1108408614.4400001</v>
      </c>
      <c r="J183" s="170">
        <v>805890141.75999999</v>
      </c>
      <c r="K183" s="170">
        <v>1354603310</v>
      </c>
      <c r="L183" s="170">
        <v>2485823225.4000001</v>
      </c>
      <c r="M183" s="170">
        <v>1768224537.1700001</v>
      </c>
      <c r="N183" s="170">
        <v>1486371603.29</v>
      </c>
      <c r="O183" s="170">
        <v>1548250867.47</v>
      </c>
      <c r="P183" s="170">
        <v>1489182055.1500001</v>
      </c>
      <c r="Q183" s="170">
        <v>1267525693.23</v>
      </c>
      <c r="R183" s="170">
        <v>1790434642.5999999</v>
      </c>
      <c r="S183" s="170">
        <v>3759827819.21</v>
      </c>
      <c r="T183" s="170">
        <f>T186+T327+T330+T333+T335+T184</f>
        <v>18376505555.179993</v>
      </c>
      <c r="U183" s="170">
        <f t="shared" si="14"/>
        <v>-1270437860.1200066</v>
      </c>
      <c r="V183" s="152">
        <f t="shared" si="11"/>
        <v>6.7707780515815938E-11</v>
      </c>
      <c r="W183" s="171"/>
    </row>
    <row r="184" spans="1:23" s="179" customFormat="1" ht="25.5" hidden="1" outlineLevel="2" x14ac:dyDescent="0.25">
      <c r="A184" s="173" t="s">
        <v>444</v>
      </c>
      <c r="B184" s="174" t="s">
        <v>445</v>
      </c>
      <c r="C184" s="175"/>
      <c r="D184" s="175"/>
      <c r="E184" s="175"/>
      <c r="F184" s="176"/>
      <c r="G184" s="176"/>
      <c r="H184" s="175"/>
      <c r="I184" s="177"/>
      <c r="J184" s="177"/>
      <c r="K184" s="177"/>
      <c r="L184" s="177"/>
      <c r="M184" s="177"/>
      <c r="N184" s="177"/>
      <c r="O184" s="177"/>
      <c r="P184" s="177"/>
      <c r="Q184" s="177"/>
      <c r="R184" s="177"/>
      <c r="S184" s="177"/>
      <c r="T184" s="177">
        <f>T185</f>
        <v>1310605.94</v>
      </c>
      <c r="U184" s="177"/>
      <c r="V184" s="152">
        <f t="shared" si="11"/>
        <v>0</v>
      </c>
      <c r="W184" s="178"/>
    </row>
    <row r="185" spans="1:23" s="150" customFormat="1" ht="38.25" hidden="1" outlineLevel="2" x14ac:dyDescent="0.25">
      <c r="A185" s="180" t="s">
        <v>446</v>
      </c>
      <c r="B185" s="181" t="s">
        <v>447</v>
      </c>
      <c r="C185" s="144"/>
      <c r="D185" s="144"/>
      <c r="E185" s="144"/>
      <c r="F185" s="146"/>
      <c r="G185" s="146"/>
      <c r="H185" s="144"/>
      <c r="I185" s="147"/>
      <c r="J185" s="147"/>
      <c r="K185" s="147"/>
      <c r="L185" s="147"/>
      <c r="M185" s="147"/>
      <c r="N185" s="147"/>
      <c r="O185" s="147"/>
      <c r="P185" s="147"/>
      <c r="Q185" s="147"/>
      <c r="R185" s="147"/>
      <c r="S185" s="147"/>
      <c r="T185" s="147">
        <v>1310605.94</v>
      </c>
      <c r="U185" s="147"/>
      <c r="V185" s="152">
        <f t="shared" si="11"/>
        <v>0</v>
      </c>
      <c r="W185" s="149"/>
    </row>
    <row r="186" spans="1:23" s="179" customFormat="1" ht="38.25" hidden="1" outlineLevel="2" x14ac:dyDescent="0.25">
      <c r="A186" s="173" t="s">
        <v>448</v>
      </c>
      <c r="B186" s="174" t="s">
        <v>47</v>
      </c>
      <c r="C186" s="175">
        <v>13775153330</v>
      </c>
      <c r="D186" s="175">
        <v>14529186598</v>
      </c>
      <c r="E186" s="175">
        <v>17778677050.07</v>
      </c>
      <c r="F186" s="176">
        <f t="shared" si="12"/>
        <v>1.2906336956229001</v>
      </c>
      <c r="G186" s="176">
        <f t="shared" si="13"/>
        <v>1.2236526064382232</v>
      </c>
      <c r="H186" s="175">
        <v>586184412.42999995</v>
      </c>
      <c r="I186" s="177">
        <v>910174266.88999999</v>
      </c>
      <c r="J186" s="177">
        <v>816800470.41999996</v>
      </c>
      <c r="K186" s="177">
        <v>1345212874.23</v>
      </c>
      <c r="L186" s="177">
        <v>1293213112.1199999</v>
      </c>
      <c r="M186" s="177">
        <v>1769268153.8099999</v>
      </c>
      <c r="N186" s="177">
        <v>1486343129.47</v>
      </c>
      <c r="O186" s="177">
        <v>1268015059.4100001</v>
      </c>
      <c r="P186" s="177">
        <v>1492297757.29</v>
      </c>
      <c r="Q186" s="177">
        <v>1267870960.95</v>
      </c>
      <c r="R186" s="177">
        <v>1787906149.46</v>
      </c>
      <c r="S186" s="177">
        <v>3755390703.5900002</v>
      </c>
      <c r="T186" s="177">
        <f>T187+T193+T270+T296</f>
        <v>17755569921.309998</v>
      </c>
      <c r="U186" s="177">
        <f t="shared" si="14"/>
        <v>-23107128.760002136</v>
      </c>
      <c r="V186" s="152">
        <f t="shared" si="11"/>
        <v>6.8916549108886202E-11</v>
      </c>
      <c r="W186" s="178"/>
    </row>
    <row r="187" spans="1:23" s="96" customFormat="1" ht="25.5" hidden="1" outlineLevel="3" x14ac:dyDescent="0.25">
      <c r="A187" s="182" t="s">
        <v>449</v>
      </c>
      <c r="B187" s="183" t="s">
        <v>49</v>
      </c>
      <c r="C187" s="184">
        <v>1589609000</v>
      </c>
      <c r="D187" s="184">
        <v>1589609000</v>
      </c>
      <c r="E187" s="184">
        <v>2054652500</v>
      </c>
      <c r="F187" s="185">
        <f t="shared" si="12"/>
        <v>1.2925521307441012</v>
      </c>
      <c r="G187" s="185">
        <f t="shared" si="13"/>
        <v>1.2925521307441012</v>
      </c>
      <c r="H187" s="184">
        <v>132467000</v>
      </c>
      <c r="I187" s="186">
        <v>132467000</v>
      </c>
      <c r="J187" s="186">
        <v>132468000</v>
      </c>
      <c r="K187" s="186">
        <v>132467000</v>
      </c>
      <c r="L187" s="186">
        <v>132467000</v>
      </c>
      <c r="M187" s="186">
        <v>597511500</v>
      </c>
      <c r="N187" s="186">
        <v>132467000</v>
      </c>
      <c r="O187" s="186">
        <v>132467000</v>
      </c>
      <c r="P187" s="187">
        <v>132468000</v>
      </c>
      <c r="Q187" s="187">
        <v>132466000</v>
      </c>
      <c r="R187" s="187">
        <v>132466000</v>
      </c>
      <c r="S187" s="187">
        <v>132471000</v>
      </c>
      <c r="T187" s="153">
        <f>SUM(T188:T192)</f>
        <v>1974052800</v>
      </c>
      <c r="U187" s="153">
        <f t="shared" si="14"/>
        <v>-80599700</v>
      </c>
      <c r="V187" s="152">
        <f t="shared" si="11"/>
        <v>6.5477079982060319E-10</v>
      </c>
      <c r="W187" s="31"/>
    </row>
    <row r="188" spans="1:23" s="96" customFormat="1" ht="38.25" hidden="1" outlineLevel="3" x14ac:dyDescent="0.25">
      <c r="A188" s="188" t="s">
        <v>450</v>
      </c>
      <c r="B188" s="189" t="s">
        <v>51</v>
      </c>
      <c r="C188" s="184"/>
      <c r="D188" s="184"/>
      <c r="E188" s="184"/>
      <c r="F188" s="185"/>
      <c r="G188" s="185"/>
      <c r="H188" s="184"/>
      <c r="I188" s="186"/>
      <c r="J188" s="186"/>
      <c r="K188" s="186"/>
      <c r="L188" s="186"/>
      <c r="M188" s="186"/>
      <c r="N188" s="186"/>
      <c r="O188" s="186"/>
      <c r="P188" s="187"/>
      <c r="Q188" s="187"/>
      <c r="R188" s="187"/>
      <c r="S188" s="187"/>
      <c r="T188" s="153">
        <v>14943800</v>
      </c>
      <c r="U188" s="153"/>
      <c r="V188" s="152">
        <f t="shared" si="11"/>
        <v>0</v>
      </c>
      <c r="W188" s="31"/>
    </row>
    <row r="189" spans="1:23" s="96" customFormat="1" ht="38.25" hidden="1" outlineLevel="3" x14ac:dyDescent="0.25">
      <c r="A189" s="188" t="s">
        <v>451</v>
      </c>
      <c r="B189" s="189" t="s">
        <v>452</v>
      </c>
      <c r="C189" s="184"/>
      <c r="D189" s="184"/>
      <c r="E189" s="184"/>
      <c r="F189" s="185"/>
      <c r="G189" s="185"/>
      <c r="H189" s="184"/>
      <c r="I189" s="186"/>
      <c r="J189" s="186"/>
      <c r="K189" s="186"/>
      <c r="L189" s="186"/>
      <c r="M189" s="186"/>
      <c r="N189" s="186"/>
      <c r="O189" s="186"/>
      <c r="P189" s="187"/>
      <c r="Q189" s="187"/>
      <c r="R189" s="187"/>
      <c r="S189" s="187"/>
      <c r="T189" s="153">
        <v>11207900</v>
      </c>
      <c r="U189" s="153"/>
      <c r="V189" s="152">
        <f t="shared" si="11"/>
        <v>0</v>
      </c>
      <c r="W189" s="31"/>
    </row>
    <row r="190" spans="1:23" s="85" customFormat="1" ht="36.75" hidden="1" customHeight="1" outlineLevel="3" x14ac:dyDescent="0.25">
      <c r="A190" s="97" t="s">
        <v>453</v>
      </c>
      <c r="B190" s="98" t="s">
        <v>454</v>
      </c>
      <c r="C190" s="160">
        <v>1589609000</v>
      </c>
      <c r="D190" s="160">
        <v>1589609000</v>
      </c>
      <c r="E190" s="160">
        <v>1589609000</v>
      </c>
      <c r="F190" s="190">
        <f t="shared" si="12"/>
        <v>1</v>
      </c>
      <c r="G190" s="190">
        <f t="shared" si="13"/>
        <v>1</v>
      </c>
      <c r="H190" s="160">
        <v>132467000</v>
      </c>
      <c r="I190" s="191">
        <v>132467000</v>
      </c>
      <c r="J190" s="191">
        <v>132468000</v>
      </c>
      <c r="K190" s="191">
        <v>132467000</v>
      </c>
      <c r="L190" s="191">
        <v>132467000</v>
      </c>
      <c r="M190" s="191">
        <v>132468000</v>
      </c>
      <c r="N190" s="191">
        <v>132467000</v>
      </c>
      <c r="O190" s="191">
        <v>132467000</v>
      </c>
      <c r="P190" s="192">
        <v>132468000</v>
      </c>
      <c r="Q190" s="153">
        <v>132466000</v>
      </c>
      <c r="R190" s="153">
        <v>132466000</v>
      </c>
      <c r="S190" s="153">
        <v>132471000</v>
      </c>
      <c r="T190" s="153">
        <v>1584455000</v>
      </c>
      <c r="U190" s="153">
        <f t="shared" si="14"/>
        <v>-5154000</v>
      </c>
      <c r="V190" s="152">
        <f t="shared" si="11"/>
        <v>6.3113184028577653E-10</v>
      </c>
      <c r="W190" s="193"/>
    </row>
    <row r="191" spans="1:23" s="85" customFormat="1" ht="36.75" hidden="1" customHeight="1" outlineLevel="3" x14ac:dyDescent="0.25">
      <c r="A191" s="97" t="s">
        <v>455</v>
      </c>
      <c r="B191" s="98" t="s">
        <v>456</v>
      </c>
      <c r="C191" s="160"/>
      <c r="D191" s="160"/>
      <c r="E191" s="160"/>
      <c r="F191" s="190"/>
      <c r="G191" s="190"/>
      <c r="H191" s="160"/>
      <c r="I191" s="191"/>
      <c r="J191" s="191"/>
      <c r="K191" s="191"/>
      <c r="L191" s="191"/>
      <c r="M191" s="191"/>
      <c r="N191" s="191"/>
      <c r="O191" s="191"/>
      <c r="P191" s="192"/>
      <c r="Q191" s="153"/>
      <c r="R191" s="153"/>
      <c r="S191" s="153"/>
      <c r="T191" s="153">
        <v>10000000</v>
      </c>
      <c r="U191" s="153"/>
      <c r="V191" s="152">
        <f t="shared" si="11"/>
        <v>0</v>
      </c>
      <c r="W191" s="193"/>
    </row>
    <row r="192" spans="1:23" s="85" customFormat="1" ht="37.5" hidden="1" customHeight="1" outlineLevel="3" x14ac:dyDescent="0.25">
      <c r="A192" s="97" t="s">
        <v>457</v>
      </c>
      <c r="B192" s="194" t="s">
        <v>458</v>
      </c>
      <c r="C192" s="160">
        <v>0</v>
      </c>
      <c r="D192" s="160">
        <v>0</v>
      </c>
      <c r="E192" s="160">
        <v>465043500</v>
      </c>
      <c r="F192" s="190"/>
      <c r="G192" s="190"/>
      <c r="H192" s="160">
        <v>0</v>
      </c>
      <c r="I192" s="191">
        <v>0</v>
      </c>
      <c r="J192" s="191">
        <v>0</v>
      </c>
      <c r="K192" s="191">
        <v>0</v>
      </c>
      <c r="L192" s="191">
        <v>0</v>
      </c>
      <c r="M192" s="191">
        <v>465043500</v>
      </c>
      <c r="N192" s="191">
        <v>0</v>
      </c>
      <c r="O192" s="191">
        <v>0</v>
      </c>
      <c r="P192" s="192">
        <v>0</v>
      </c>
      <c r="Q192" s="153">
        <v>0</v>
      </c>
      <c r="R192" s="153">
        <v>0</v>
      </c>
      <c r="S192" s="153">
        <v>0</v>
      </c>
      <c r="T192" s="153">
        <v>353446100</v>
      </c>
      <c r="U192" s="153">
        <f t="shared" si="14"/>
        <v>-111597400</v>
      </c>
      <c r="V192" s="152">
        <f t="shared" si="11"/>
        <v>0</v>
      </c>
      <c r="W192" s="193"/>
    </row>
    <row r="193" spans="1:23" s="96" customFormat="1" ht="38.25" hidden="1" outlineLevel="3" x14ac:dyDescent="0.25">
      <c r="A193" s="182" t="s">
        <v>459</v>
      </c>
      <c r="B193" s="183" t="s">
        <v>53</v>
      </c>
      <c r="C193" s="184">
        <v>8062735698</v>
      </c>
      <c r="D193" s="184">
        <v>8583253298</v>
      </c>
      <c r="E193" s="184">
        <v>9686429144.0799999</v>
      </c>
      <c r="F193" s="185">
        <f t="shared" si="12"/>
        <v>1.2013824472111574</v>
      </c>
      <c r="G193" s="185">
        <f t="shared" si="13"/>
        <v>1.1285265397372175</v>
      </c>
      <c r="H193" s="184">
        <v>282233524.19999999</v>
      </c>
      <c r="I193" s="186">
        <v>337272921.13999999</v>
      </c>
      <c r="J193" s="186">
        <v>377221846.02999997</v>
      </c>
      <c r="K193" s="186">
        <v>861114457.64999998</v>
      </c>
      <c r="L193" s="186">
        <v>740459211.84000003</v>
      </c>
      <c r="M193" s="186">
        <v>741032851.77999997</v>
      </c>
      <c r="N193" s="186">
        <v>1025966385.88</v>
      </c>
      <c r="O193" s="186">
        <v>824227595.51999998</v>
      </c>
      <c r="P193" s="187">
        <v>963353711.40999997</v>
      </c>
      <c r="Q193" s="187">
        <v>763900182.80999994</v>
      </c>
      <c r="R193" s="187">
        <v>1081739030.6300001</v>
      </c>
      <c r="S193" s="195">
        <v>1687907425.1900001</v>
      </c>
      <c r="T193" s="195">
        <f>SUM(T194:T269)</f>
        <v>6882611274.8500004</v>
      </c>
      <c r="U193" s="195">
        <f t="shared" si="14"/>
        <v>-2803817869.2299995</v>
      </c>
      <c r="V193" s="152">
        <f t="shared" si="11"/>
        <v>1.6396778703179232E-10</v>
      </c>
      <c r="W193" s="95"/>
    </row>
    <row r="194" spans="1:23" s="85" customFormat="1" ht="29.25" hidden="1" customHeight="1" outlineLevel="3" x14ac:dyDescent="0.25">
      <c r="A194" s="97" t="s">
        <v>460</v>
      </c>
      <c r="B194" s="194" t="s">
        <v>461</v>
      </c>
      <c r="C194" s="160">
        <v>1059485500</v>
      </c>
      <c r="D194" s="160">
        <v>1059485500</v>
      </c>
      <c r="E194" s="160">
        <v>1318872932.1700001</v>
      </c>
      <c r="F194" s="190">
        <f t="shared" si="12"/>
        <v>1.2448239566940746</v>
      </c>
      <c r="G194" s="190">
        <f t="shared" si="13"/>
        <v>1.2448239566940746</v>
      </c>
      <c r="H194" s="160">
        <v>94583083.310000002</v>
      </c>
      <c r="I194" s="191">
        <v>99572809.75</v>
      </c>
      <c r="J194" s="191">
        <v>105160563.67</v>
      </c>
      <c r="K194" s="191">
        <v>100787386.95</v>
      </c>
      <c r="L194" s="191">
        <v>100142769.73</v>
      </c>
      <c r="M194" s="191">
        <v>119753530.73</v>
      </c>
      <c r="N194" s="191">
        <v>116516689.89</v>
      </c>
      <c r="O194" s="191">
        <v>115585612.8</v>
      </c>
      <c r="P194" s="192">
        <v>116058555.37</v>
      </c>
      <c r="Q194" s="153">
        <v>117802821.41</v>
      </c>
      <c r="R194" s="153">
        <v>119561117.44</v>
      </c>
      <c r="S194" s="153">
        <v>113347991.12</v>
      </c>
      <c r="T194" s="153">
        <v>908632356.02999997</v>
      </c>
      <c r="U194" s="153">
        <f t="shared" si="14"/>
        <v>-410240576.1400001</v>
      </c>
      <c r="V194" s="152">
        <f t="shared" si="11"/>
        <v>1.3699973905100236E-9</v>
      </c>
      <c r="W194" s="193"/>
    </row>
    <row r="195" spans="1:23" s="85" customFormat="1" ht="25.5" hidden="1" customHeight="1" outlineLevel="3" x14ac:dyDescent="0.25">
      <c r="A195" s="97" t="s">
        <v>462</v>
      </c>
      <c r="B195" s="194" t="s">
        <v>463</v>
      </c>
      <c r="C195" s="160">
        <v>338852100</v>
      </c>
      <c r="D195" s="160">
        <v>0</v>
      </c>
      <c r="E195" s="160">
        <v>0</v>
      </c>
      <c r="F195" s="190">
        <f t="shared" si="12"/>
        <v>0</v>
      </c>
      <c r="G195" s="190"/>
      <c r="H195" s="160">
        <v>0</v>
      </c>
      <c r="I195" s="191">
        <v>0</v>
      </c>
      <c r="J195" s="191">
        <v>0</v>
      </c>
      <c r="K195" s="191">
        <v>0</v>
      </c>
      <c r="L195" s="191">
        <v>0</v>
      </c>
      <c r="M195" s="191">
        <v>0</v>
      </c>
      <c r="N195" s="191">
        <v>0</v>
      </c>
      <c r="O195" s="191">
        <v>0</v>
      </c>
      <c r="P195" s="192">
        <v>0</v>
      </c>
      <c r="Q195" s="154">
        <v>0</v>
      </c>
      <c r="R195" s="153">
        <v>0</v>
      </c>
      <c r="S195" s="153">
        <v>0</v>
      </c>
      <c r="T195" s="153"/>
      <c r="U195" s="153">
        <f t="shared" si="14"/>
        <v>0</v>
      </c>
      <c r="V195" s="152" t="e">
        <f t="shared" si="11"/>
        <v>#DIV/0!</v>
      </c>
      <c r="W195" s="193"/>
    </row>
    <row r="196" spans="1:23" s="85" customFormat="1" ht="27.75" hidden="1" customHeight="1" outlineLevel="3" x14ac:dyDescent="0.25">
      <c r="A196" s="97" t="s">
        <v>464</v>
      </c>
      <c r="B196" s="194" t="s">
        <v>465</v>
      </c>
      <c r="C196" s="160">
        <v>25421000</v>
      </c>
      <c r="D196" s="160">
        <v>25421000</v>
      </c>
      <c r="E196" s="160">
        <v>25421000</v>
      </c>
      <c r="F196" s="190">
        <f t="shared" si="12"/>
        <v>1</v>
      </c>
      <c r="G196" s="190">
        <f t="shared" si="13"/>
        <v>1</v>
      </c>
      <c r="H196" s="160">
        <v>0</v>
      </c>
      <c r="I196" s="191">
        <v>0</v>
      </c>
      <c r="J196" s="191">
        <v>0</v>
      </c>
      <c r="K196" s="191">
        <v>0</v>
      </c>
      <c r="L196" s="191">
        <v>0</v>
      </c>
      <c r="M196" s="191">
        <v>13718334.59</v>
      </c>
      <c r="N196" s="191">
        <v>7781665.4199999999</v>
      </c>
      <c r="O196" s="191">
        <v>2500000</v>
      </c>
      <c r="P196" s="192">
        <v>1420999.99</v>
      </c>
      <c r="Q196" s="154">
        <v>0</v>
      </c>
      <c r="R196" s="153">
        <v>0</v>
      </c>
      <c r="S196" s="153">
        <v>0</v>
      </c>
      <c r="T196" s="153"/>
      <c r="U196" s="153">
        <f t="shared" si="14"/>
        <v>-25421000</v>
      </c>
      <c r="V196" s="152" t="e">
        <f t="shared" si="11"/>
        <v>#DIV/0!</v>
      </c>
      <c r="W196" s="193"/>
    </row>
    <row r="197" spans="1:23" s="85" customFormat="1" ht="27.75" hidden="1" customHeight="1" outlineLevel="3" x14ac:dyDescent="0.25">
      <c r="A197" s="97" t="s">
        <v>466</v>
      </c>
      <c r="B197" s="194" t="s">
        <v>467</v>
      </c>
      <c r="C197" s="160">
        <v>0</v>
      </c>
      <c r="D197" s="160">
        <v>3345600</v>
      </c>
      <c r="E197" s="160">
        <v>0</v>
      </c>
      <c r="F197" s="190"/>
      <c r="G197" s="190">
        <f t="shared" si="13"/>
        <v>0</v>
      </c>
      <c r="H197" s="160">
        <v>0</v>
      </c>
      <c r="I197" s="191">
        <v>0</v>
      </c>
      <c r="J197" s="191">
        <v>0</v>
      </c>
      <c r="K197" s="191">
        <v>0</v>
      </c>
      <c r="L197" s="191">
        <v>0</v>
      </c>
      <c r="M197" s="191">
        <v>0</v>
      </c>
      <c r="N197" s="191">
        <v>0</v>
      </c>
      <c r="O197" s="191">
        <v>0</v>
      </c>
      <c r="P197" s="192">
        <v>0</v>
      </c>
      <c r="Q197" s="154">
        <v>0</v>
      </c>
      <c r="R197" s="153">
        <v>0</v>
      </c>
      <c r="S197" s="153">
        <v>0</v>
      </c>
      <c r="T197" s="153"/>
      <c r="U197" s="153">
        <f t="shared" si="14"/>
        <v>0</v>
      </c>
      <c r="V197" s="152" t="e">
        <f t="shared" si="11"/>
        <v>#DIV/0!</v>
      </c>
      <c r="W197" s="193"/>
    </row>
    <row r="198" spans="1:23" s="85" customFormat="1" ht="27" hidden="1" customHeight="1" outlineLevel="3" x14ac:dyDescent="0.25">
      <c r="A198" s="97" t="s">
        <v>468</v>
      </c>
      <c r="B198" s="194" t="s">
        <v>469</v>
      </c>
      <c r="C198" s="160">
        <v>142700</v>
      </c>
      <c r="D198" s="160">
        <v>128100</v>
      </c>
      <c r="E198" s="160">
        <v>128017.89</v>
      </c>
      <c r="F198" s="190">
        <f t="shared" si="12"/>
        <v>0.89711205325858445</v>
      </c>
      <c r="G198" s="190">
        <f t="shared" si="13"/>
        <v>0.9993590163934426</v>
      </c>
      <c r="H198" s="160">
        <v>0</v>
      </c>
      <c r="I198" s="191">
        <v>0</v>
      </c>
      <c r="J198" s="191">
        <v>0</v>
      </c>
      <c r="K198" s="191">
        <v>0</v>
      </c>
      <c r="L198" s="191">
        <v>0</v>
      </c>
      <c r="M198" s="191">
        <v>0</v>
      </c>
      <c r="N198" s="191">
        <v>0</v>
      </c>
      <c r="O198" s="191">
        <v>0</v>
      </c>
      <c r="P198" s="192">
        <v>0</v>
      </c>
      <c r="Q198" s="154">
        <v>0</v>
      </c>
      <c r="R198" s="153">
        <v>0</v>
      </c>
      <c r="S198" s="153">
        <v>128017.89</v>
      </c>
      <c r="T198" s="153">
        <v>125592.39</v>
      </c>
      <c r="U198" s="153">
        <f t="shared" si="14"/>
        <v>-2425.5</v>
      </c>
      <c r="V198" s="152">
        <f t="shared" si="11"/>
        <v>7.9571621846948108E-6</v>
      </c>
      <c r="W198" s="193"/>
    </row>
    <row r="199" spans="1:23" s="85" customFormat="1" ht="27.75" hidden="1" customHeight="1" outlineLevel="3" x14ac:dyDescent="0.25">
      <c r="A199" s="97" t="s">
        <v>470</v>
      </c>
      <c r="B199" s="194" t="s">
        <v>471</v>
      </c>
      <c r="C199" s="160">
        <v>4928100</v>
      </c>
      <c r="D199" s="160">
        <v>4868300</v>
      </c>
      <c r="E199" s="160">
        <v>4868300</v>
      </c>
      <c r="F199" s="190">
        <f t="shared" si="12"/>
        <v>0.98786550597593392</v>
      </c>
      <c r="G199" s="190">
        <f t="shared" si="13"/>
        <v>1</v>
      </c>
      <c r="H199" s="160">
        <v>0</v>
      </c>
      <c r="I199" s="191">
        <v>0</v>
      </c>
      <c r="J199" s="191">
        <v>0</v>
      </c>
      <c r="K199" s="191">
        <v>733217</v>
      </c>
      <c r="L199" s="191">
        <v>31595</v>
      </c>
      <c r="M199" s="191">
        <v>1003230</v>
      </c>
      <c r="N199" s="191">
        <v>77404.600000000006</v>
      </c>
      <c r="O199" s="191">
        <v>1265220</v>
      </c>
      <c r="P199" s="192">
        <v>0</v>
      </c>
      <c r="Q199" s="153">
        <v>0</v>
      </c>
      <c r="R199" s="153">
        <v>0</v>
      </c>
      <c r="S199" s="153">
        <v>1757633.4</v>
      </c>
      <c r="T199" s="153">
        <v>4531300</v>
      </c>
      <c r="U199" s="153">
        <f t="shared" si="14"/>
        <v>-337000</v>
      </c>
      <c r="V199" s="152">
        <f t="shared" si="11"/>
        <v>2.2068722000308963E-7</v>
      </c>
      <c r="W199" s="193"/>
    </row>
    <row r="200" spans="1:23" s="85" customFormat="1" ht="28.5" hidden="1" customHeight="1" outlineLevel="3" x14ac:dyDescent="0.25">
      <c r="A200" s="97" t="s">
        <v>472</v>
      </c>
      <c r="B200" s="194" t="s">
        <v>473</v>
      </c>
      <c r="C200" s="160">
        <v>11774700</v>
      </c>
      <c r="D200" s="160">
        <v>11774700</v>
      </c>
      <c r="E200" s="160">
        <v>11774700</v>
      </c>
      <c r="F200" s="190">
        <f t="shared" si="12"/>
        <v>1</v>
      </c>
      <c r="G200" s="190">
        <f t="shared" si="13"/>
        <v>1</v>
      </c>
      <c r="H200" s="160">
        <v>0</v>
      </c>
      <c r="I200" s="191">
        <v>0</v>
      </c>
      <c r="J200" s="191">
        <v>2522927.9900000002</v>
      </c>
      <c r="K200" s="191">
        <v>4469333.95</v>
      </c>
      <c r="L200" s="191">
        <v>1647129</v>
      </c>
      <c r="M200" s="191">
        <v>0</v>
      </c>
      <c r="N200" s="141">
        <v>0</v>
      </c>
      <c r="O200" s="141">
        <v>3135309.06</v>
      </c>
      <c r="P200" s="192">
        <v>0</v>
      </c>
      <c r="Q200" s="153">
        <v>0</v>
      </c>
      <c r="R200" s="153">
        <v>0</v>
      </c>
      <c r="S200" s="153">
        <v>0</v>
      </c>
      <c r="T200" s="153">
        <v>6232700</v>
      </c>
      <c r="U200" s="153">
        <f t="shared" si="14"/>
        <v>-5542000</v>
      </c>
      <c r="V200" s="152">
        <f t="shared" si="11"/>
        <v>1.6044410929452725E-7</v>
      </c>
      <c r="W200" s="193"/>
    </row>
    <row r="201" spans="1:23" s="85" customFormat="1" ht="28.5" hidden="1" customHeight="1" outlineLevel="3" x14ac:dyDescent="0.25">
      <c r="A201" s="97" t="s">
        <v>474</v>
      </c>
      <c r="B201" s="194" t="s">
        <v>475</v>
      </c>
      <c r="C201" s="160">
        <v>605490400</v>
      </c>
      <c r="D201" s="160">
        <v>605490400</v>
      </c>
      <c r="E201" s="160">
        <v>633273915.41999996</v>
      </c>
      <c r="F201" s="190">
        <f t="shared" si="12"/>
        <v>1.045885971800709</v>
      </c>
      <c r="G201" s="190">
        <f t="shared" si="13"/>
        <v>1.045885971800709</v>
      </c>
      <c r="H201" s="160">
        <v>48466347.560000002</v>
      </c>
      <c r="I201" s="191">
        <v>50664819.539999999</v>
      </c>
      <c r="J201" s="191">
        <v>50092716.049999997</v>
      </c>
      <c r="K201" s="191">
        <v>50596092.530000001</v>
      </c>
      <c r="L201" s="191">
        <v>50528755.729999997</v>
      </c>
      <c r="M201" s="191">
        <v>55994805.420000002</v>
      </c>
      <c r="N201" s="191">
        <v>55464352.789999999</v>
      </c>
      <c r="O201" s="191">
        <v>54110030.420000002</v>
      </c>
      <c r="P201" s="192">
        <v>52521988.780000001</v>
      </c>
      <c r="Q201" s="153">
        <v>54732110.600000001</v>
      </c>
      <c r="R201" s="153">
        <v>55340461.920000002</v>
      </c>
      <c r="S201" s="153">
        <v>54761434.079999998</v>
      </c>
      <c r="T201" s="153">
        <v>574510204.86000001</v>
      </c>
      <c r="U201" s="153">
        <f t="shared" si="14"/>
        <v>-58763710.559999943</v>
      </c>
      <c r="V201" s="152">
        <f t="shared" ref="V201:V264" si="19">G201/T201</f>
        <v>1.8204828442613592E-9</v>
      </c>
      <c r="W201" s="193"/>
    </row>
    <row r="202" spans="1:23" s="85" customFormat="1" ht="28.5" hidden="1" customHeight="1" outlineLevel="3" x14ac:dyDescent="0.25">
      <c r="A202" s="97" t="s">
        <v>476</v>
      </c>
      <c r="B202" s="194" t="s">
        <v>477</v>
      </c>
      <c r="C202" s="160">
        <v>1214100</v>
      </c>
      <c r="D202" s="160">
        <v>1214100</v>
      </c>
      <c r="E202" s="160">
        <v>1214100</v>
      </c>
      <c r="F202" s="190">
        <f t="shared" ref="F202:F265" si="20">E202/C202</f>
        <v>1</v>
      </c>
      <c r="G202" s="190">
        <f t="shared" ref="G202:G265" si="21">E202/D202</f>
        <v>1</v>
      </c>
      <c r="H202" s="160">
        <v>0</v>
      </c>
      <c r="I202" s="191">
        <v>0</v>
      </c>
      <c r="J202" s="191">
        <v>87685</v>
      </c>
      <c r="K202" s="191">
        <v>202350</v>
      </c>
      <c r="L202" s="191">
        <v>60705</v>
      </c>
      <c r="M202" s="191">
        <v>26980</v>
      </c>
      <c r="N202" s="191">
        <v>114665</v>
      </c>
      <c r="O202" s="191">
        <v>155135</v>
      </c>
      <c r="P202" s="192">
        <v>33725</v>
      </c>
      <c r="Q202" s="153">
        <v>215840</v>
      </c>
      <c r="R202" s="153">
        <v>87685</v>
      </c>
      <c r="S202" s="153">
        <v>229330</v>
      </c>
      <c r="T202" s="153">
        <v>1164400</v>
      </c>
      <c r="U202" s="153">
        <f t="shared" si="14"/>
        <v>-49700</v>
      </c>
      <c r="V202" s="152">
        <f t="shared" si="19"/>
        <v>8.5881140501545858E-7</v>
      </c>
      <c r="W202" s="193"/>
    </row>
    <row r="203" spans="1:23" s="85" customFormat="1" ht="28.5" hidden="1" customHeight="1" outlineLevel="3" x14ac:dyDescent="0.25">
      <c r="A203" s="97" t="s">
        <v>478</v>
      </c>
      <c r="B203" s="194" t="s">
        <v>479</v>
      </c>
      <c r="C203" s="160">
        <v>3711900</v>
      </c>
      <c r="D203" s="160">
        <v>3711900</v>
      </c>
      <c r="E203" s="160">
        <v>3711900</v>
      </c>
      <c r="F203" s="190">
        <f t="shared" si="20"/>
        <v>1</v>
      </c>
      <c r="G203" s="190">
        <f t="shared" si="21"/>
        <v>1</v>
      </c>
      <c r="H203" s="160">
        <v>0</v>
      </c>
      <c r="I203" s="191">
        <v>0</v>
      </c>
      <c r="J203" s="191">
        <v>0</v>
      </c>
      <c r="K203" s="191">
        <v>1206367.5</v>
      </c>
      <c r="L203" s="191">
        <v>1577557.5</v>
      </c>
      <c r="M203" s="191">
        <v>568989</v>
      </c>
      <c r="N203" s="191">
        <v>0</v>
      </c>
      <c r="O203" s="191">
        <v>358986</v>
      </c>
      <c r="P203" s="192">
        <v>0</v>
      </c>
      <c r="Q203" s="153">
        <v>0</v>
      </c>
      <c r="R203" s="153">
        <v>0</v>
      </c>
      <c r="S203" s="153">
        <v>0</v>
      </c>
      <c r="T203" s="153">
        <v>4043500</v>
      </c>
      <c r="U203" s="153">
        <f t="shared" si="14"/>
        <v>331600</v>
      </c>
      <c r="V203" s="152">
        <f t="shared" si="19"/>
        <v>2.4731049833065415E-7</v>
      </c>
      <c r="W203" s="193"/>
    </row>
    <row r="204" spans="1:23" s="85" customFormat="1" ht="28.5" hidden="1" customHeight="1" outlineLevel="3" x14ac:dyDescent="0.25">
      <c r="A204" s="97" t="s">
        <v>480</v>
      </c>
      <c r="B204" s="194" t="s">
        <v>481</v>
      </c>
      <c r="C204" s="160">
        <v>39954300</v>
      </c>
      <c r="D204" s="160">
        <v>39954300</v>
      </c>
      <c r="E204" s="160">
        <v>39893341</v>
      </c>
      <c r="F204" s="190">
        <f t="shared" si="20"/>
        <v>0.99847428186703313</v>
      </c>
      <c r="G204" s="190">
        <f t="shared" si="21"/>
        <v>0.99847428186703313</v>
      </c>
      <c r="H204" s="160">
        <v>0</v>
      </c>
      <c r="I204" s="191">
        <v>0</v>
      </c>
      <c r="J204" s="191">
        <v>0</v>
      </c>
      <c r="K204" s="191">
        <v>0</v>
      </c>
      <c r="L204" s="191">
        <v>0</v>
      </c>
      <c r="M204" s="191">
        <v>0</v>
      </c>
      <c r="N204" s="191">
        <v>0</v>
      </c>
      <c r="O204" s="191">
        <v>0</v>
      </c>
      <c r="P204" s="192">
        <v>4887999.9400000004</v>
      </c>
      <c r="Q204" s="153">
        <v>1926999.98</v>
      </c>
      <c r="R204" s="153">
        <v>3539099.96</v>
      </c>
      <c r="S204" s="153">
        <v>29539241.120000001</v>
      </c>
      <c r="T204" s="153">
        <v>62338255.359999999</v>
      </c>
      <c r="U204" s="153">
        <f t="shared" si="14"/>
        <v>22444914.359999999</v>
      </c>
      <c r="V204" s="152">
        <f t="shared" si="19"/>
        <v>1.601703923378829E-8</v>
      </c>
      <c r="W204" s="193"/>
    </row>
    <row r="205" spans="1:23" s="85" customFormat="1" ht="28.5" hidden="1" customHeight="1" outlineLevel="3" x14ac:dyDescent="0.25">
      <c r="A205" s="97" t="s">
        <v>482</v>
      </c>
      <c r="B205" s="194" t="s">
        <v>483</v>
      </c>
      <c r="C205" s="160">
        <v>19880000</v>
      </c>
      <c r="D205" s="160">
        <v>19880000</v>
      </c>
      <c r="E205" s="160">
        <v>19880000</v>
      </c>
      <c r="F205" s="190">
        <f t="shared" si="20"/>
        <v>1</v>
      </c>
      <c r="G205" s="190">
        <f t="shared" si="21"/>
        <v>1</v>
      </c>
      <c r="H205" s="160">
        <v>0</v>
      </c>
      <c r="I205" s="191">
        <v>0</v>
      </c>
      <c r="J205" s="191">
        <v>1420000</v>
      </c>
      <c r="K205" s="191">
        <v>710000</v>
      </c>
      <c r="L205" s="191">
        <v>710000</v>
      </c>
      <c r="M205" s="191">
        <v>1420000</v>
      </c>
      <c r="N205" s="191">
        <v>0</v>
      </c>
      <c r="O205" s="191">
        <v>2840000</v>
      </c>
      <c r="P205" s="192">
        <v>0</v>
      </c>
      <c r="Q205" s="153">
        <v>0</v>
      </c>
      <c r="R205" s="153">
        <v>2130000</v>
      </c>
      <c r="S205" s="153">
        <v>10650000</v>
      </c>
      <c r="T205" s="153">
        <v>18460000</v>
      </c>
      <c r="U205" s="153">
        <f t="shared" si="14"/>
        <v>-1420000</v>
      </c>
      <c r="V205" s="152">
        <f t="shared" si="19"/>
        <v>5.4171180931744309E-8</v>
      </c>
      <c r="W205" s="193"/>
    </row>
    <row r="206" spans="1:23" s="85" customFormat="1" ht="28.5" hidden="1" customHeight="1" outlineLevel="3" x14ac:dyDescent="0.25">
      <c r="A206" s="97" t="s">
        <v>484</v>
      </c>
      <c r="B206" s="194" t="s">
        <v>485</v>
      </c>
      <c r="C206" s="160">
        <v>17695500</v>
      </c>
      <c r="D206" s="160">
        <v>17695500</v>
      </c>
      <c r="E206" s="160">
        <v>17695500</v>
      </c>
      <c r="F206" s="190">
        <f t="shared" si="20"/>
        <v>1</v>
      </c>
      <c r="G206" s="190">
        <f t="shared" si="21"/>
        <v>1</v>
      </c>
      <c r="H206" s="160">
        <v>0</v>
      </c>
      <c r="I206" s="191">
        <v>0</v>
      </c>
      <c r="J206" s="191">
        <v>0</v>
      </c>
      <c r="K206" s="191">
        <v>0</v>
      </c>
      <c r="L206" s="191">
        <v>457425.06</v>
      </c>
      <c r="M206" s="191">
        <v>0</v>
      </c>
      <c r="N206" s="191">
        <v>17238074.940000001</v>
      </c>
      <c r="O206" s="191">
        <v>0</v>
      </c>
      <c r="P206" s="192">
        <v>0</v>
      </c>
      <c r="Q206" s="153">
        <v>0</v>
      </c>
      <c r="R206" s="153">
        <v>0</v>
      </c>
      <c r="S206" s="153">
        <v>0</v>
      </c>
      <c r="T206" s="153">
        <v>17695300</v>
      </c>
      <c r="U206" s="153">
        <f t="shared" si="14"/>
        <v>-200</v>
      </c>
      <c r="V206" s="152">
        <f t="shared" si="19"/>
        <v>5.6512181200657802E-8</v>
      </c>
      <c r="W206" s="193"/>
    </row>
    <row r="207" spans="1:23" s="85" customFormat="1" ht="28.5" hidden="1" customHeight="1" outlineLevel="3" x14ac:dyDescent="0.25">
      <c r="A207" s="97" t="s">
        <v>486</v>
      </c>
      <c r="B207" s="194" t="s">
        <v>487</v>
      </c>
      <c r="C207" s="160">
        <v>20157500</v>
      </c>
      <c r="D207" s="160">
        <v>20157500</v>
      </c>
      <c r="E207" s="160">
        <v>20157500</v>
      </c>
      <c r="F207" s="190">
        <f t="shared" si="20"/>
        <v>1</v>
      </c>
      <c r="G207" s="190">
        <f t="shared" si="21"/>
        <v>1</v>
      </c>
      <c r="H207" s="160">
        <v>0</v>
      </c>
      <c r="I207" s="191">
        <v>0</v>
      </c>
      <c r="J207" s="191">
        <v>0</v>
      </c>
      <c r="K207" s="191">
        <v>0</v>
      </c>
      <c r="L207" s="191">
        <v>20157500</v>
      </c>
      <c r="M207" s="191">
        <v>0</v>
      </c>
      <c r="N207" s="191">
        <v>0</v>
      </c>
      <c r="O207" s="191">
        <v>0</v>
      </c>
      <c r="P207" s="192">
        <v>0</v>
      </c>
      <c r="Q207" s="154">
        <v>0</v>
      </c>
      <c r="R207" s="153">
        <v>0</v>
      </c>
      <c r="S207" s="153">
        <v>0</v>
      </c>
      <c r="T207" s="153">
        <v>0</v>
      </c>
      <c r="U207" s="153">
        <f t="shared" si="14"/>
        <v>-20157500</v>
      </c>
      <c r="V207" s="152" t="e">
        <f t="shared" si="19"/>
        <v>#DIV/0!</v>
      </c>
      <c r="W207" s="193"/>
    </row>
    <row r="208" spans="1:23" s="85" customFormat="1" ht="28.5" hidden="1" customHeight="1" outlineLevel="3" x14ac:dyDescent="0.25">
      <c r="A208" s="97" t="s">
        <v>488</v>
      </c>
      <c r="B208" s="194" t="s">
        <v>489</v>
      </c>
      <c r="C208" s="160">
        <v>19624200</v>
      </c>
      <c r="D208" s="160">
        <v>19624200</v>
      </c>
      <c r="E208" s="160">
        <v>19624200</v>
      </c>
      <c r="F208" s="190">
        <f t="shared" si="20"/>
        <v>1</v>
      </c>
      <c r="G208" s="190">
        <f t="shared" si="21"/>
        <v>1</v>
      </c>
      <c r="H208" s="160">
        <v>0</v>
      </c>
      <c r="I208" s="191">
        <v>0</v>
      </c>
      <c r="J208" s="191">
        <v>0</v>
      </c>
      <c r="K208" s="191">
        <v>0</v>
      </c>
      <c r="L208" s="191">
        <v>13937046.300000001</v>
      </c>
      <c r="M208" s="191">
        <v>3743439.56</v>
      </c>
      <c r="N208" s="141">
        <v>1943714.14</v>
      </c>
      <c r="O208" s="141">
        <v>0</v>
      </c>
      <c r="P208" s="192">
        <v>0</v>
      </c>
      <c r="Q208" s="154">
        <v>0</v>
      </c>
      <c r="R208" s="153">
        <v>0</v>
      </c>
      <c r="S208" s="153">
        <v>0</v>
      </c>
      <c r="T208" s="153"/>
      <c r="U208" s="153">
        <f t="shared" si="14"/>
        <v>-19624200</v>
      </c>
      <c r="V208" s="152" t="e">
        <f t="shared" si="19"/>
        <v>#DIV/0!</v>
      </c>
      <c r="W208" s="193"/>
    </row>
    <row r="209" spans="1:23" s="85" customFormat="1" ht="28.5" hidden="1" customHeight="1" outlineLevel="3" x14ac:dyDescent="0.25">
      <c r="A209" s="97" t="s">
        <v>490</v>
      </c>
      <c r="B209" s="194" t="s">
        <v>491</v>
      </c>
      <c r="C209" s="160">
        <v>0</v>
      </c>
      <c r="D209" s="160">
        <v>0</v>
      </c>
      <c r="E209" s="160">
        <v>23790220.719999999</v>
      </c>
      <c r="F209" s="190"/>
      <c r="G209" s="190"/>
      <c r="H209" s="160">
        <v>0</v>
      </c>
      <c r="I209" s="191">
        <v>0</v>
      </c>
      <c r="J209" s="191">
        <v>0</v>
      </c>
      <c r="K209" s="191">
        <v>0</v>
      </c>
      <c r="L209" s="191">
        <v>0</v>
      </c>
      <c r="M209" s="191">
        <v>0</v>
      </c>
      <c r="N209" s="191">
        <v>0</v>
      </c>
      <c r="O209" s="191">
        <v>0</v>
      </c>
      <c r="P209" s="192">
        <v>0</v>
      </c>
      <c r="Q209" s="153">
        <v>0</v>
      </c>
      <c r="R209" s="153">
        <v>0</v>
      </c>
      <c r="S209" s="153">
        <v>23790220.719999999</v>
      </c>
      <c r="T209" s="153"/>
      <c r="U209" s="153">
        <f t="shared" ref="U209:U285" si="22">T209-E209</f>
        <v>-23790220.719999999</v>
      </c>
      <c r="V209" s="152" t="e">
        <f t="shared" si="19"/>
        <v>#DIV/0!</v>
      </c>
      <c r="W209" s="193"/>
    </row>
    <row r="210" spans="1:23" s="85" customFormat="1" ht="28.5" hidden="1" customHeight="1" outlineLevel="3" x14ac:dyDescent="0.25">
      <c r="A210" s="97" t="s">
        <v>492</v>
      </c>
      <c r="B210" s="194" t="s">
        <v>493</v>
      </c>
      <c r="C210" s="160">
        <v>7472800</v>
      </c>
      <c r="D210" s="160">
        <v>7472800</v>
      </c>
      <c r="E210" s="160">
        <v>7472800</v>
      </c>
      <c r="F210" s="190">
        <f t="shared" si="20"/>
        <v>1</v>
      </c>
      <c r="G210" s="190">
        <f t="shared" si="21"/>
        <v>1</v>
      </c>
      <c r="H210" s="160">
        <v>0</v>
      </c>
      <c r="I210" s="191">
        <v>0</v>
      </c>
      <c r="J210" s="191">
        <v>0</v>
      </c>
      <c r="K210" s="191">
        <v>7472800</v>
      </c>
      <c r="L210" s="191">
        <v>0</v>
      </c>
      <c r="M210" s="191">
        <v>0</v>
      </c>
      <c r="N210" s="191">
        <v>0</v>
      </c>
      <c r="O210" s="191">
        <v>0</v>
      </c>
      <c r="P210" s="192">
        <v>0</v>
      </c>
      <c r="Q210" s="154">
        <v>0</v>
      </c>
      <c r="R210" s="153">
        <v>0</v>
      </c>
      <c r="S210" s="153">
        <v>0</v>
      </c>
      <c r="T210" s="153">
        <v>13828900</v>
      </c>
      <c r="U210" s="153">
        <f t="shared" si="22"/>
        <v>6356100</v>
      </c>
      <c r="V210" s="152">
        <f t="shared" si="19"/>
        <v>7.2312331421877374E-8</v>
      </c>
      <c r="W210" s="193"/>
    </row>
    <row r="211" spans="1:23" s="85" customFormat="1" ht="28.5" hidden="1" customHeight="1" outlineLevel="3" x14ac:dyDescent="0.25">
      <c r="A211" s="97" t="s">
        <v>494</v>
      </c>
      <c r="B211" s="194" t="s">
        <v>495</v>
      </c>
      <c r="C211" s="160">
        <v>214374600</v>
      </c>
      <c r="D211" s="160">
        <v>214374600</v>
      </c>
      <c r="E211" s="160">
        <v>214374600</v>
      </c>
      <c r="F211" s="190">
        <f t="shared" si="20"/>
        <v>1</v>
      </c>
      <c r="G211" s="190">
        <f t="shared" si="21"/>
        <v>1</v>
      </c>
      <c r="H211" s="160">
        <v>0</v>
      </c>
      <c r="I211" s="191">
        <v>0</v>
      </c>
      <c r="J211" s="191">
        <v>0</v>
      </c>
      <c r="K211" s="191">
        <v>0</v>
      </c>
      <c r="L211" s="191">
        <v>150400000</v>
      </c>
      <c r="M211" s="191">
        <v>63974600</v>
      </c>
      <c r="N211" s="191">
        <v>0</v>
      </c>
      <c r="O211" s="191">
        <v>0</v>
      </c>
      <c r="P211" s="192">
        <v>0</v>
      </c>
      <c r="Q211" s="153">
        <v>0</v>
      </c>
      <c r="R211" s="153">
        <v>0</v>
      </c>
      <c r="S211" s="153">
        <v>0</v>
      </c>
      <c r="T211" s="153"/>
      <c r="U211" s="153">
        <f t="shared" si="22"/>
        <v>-214374600</v>
      </c>
      <c r="V211" s="152" t="e">
        <f t="shared" si="19"/>
        <v>#DIV/0!</v>
      </c>
      <c r="W211" s="193"/>
    </row>
    <row r="212" spans="1:23" s="85" customFormat="1" ht="28.5" hidden="1" customHeight="1" outlineLevel="3" x14ac:dyDescent="0.25">
      <c r="A212" s="97" t="s">
        <v>496</v>
      </c>
      <c r="B212" s="194" t="s">
        <v>497</v>
      </c>
      <c r="C212" s="160">
        <v>16773800</v>
      </c>
      <c r="D212" s="160">
        <v>16773800</v>
      </c>
      <c r="E212" s="160">
        <v>15366930.550000001</v>
      </c>
      <c r="F212" s="190">
        <f t="shared" si="20"/>
        <v>0.91612696884426903</v>
      </c>
      <c r="G212" s="190">
        <f t="shared" si="21"/>
        <v>0.91612696884426903</v>
      </c>
      <c r="H212" s="160">
        <v>0</v>
      </c>
      <c r="I212" s="191">
        <v>0</v>
      </c>
      <c r="J212" s="191">
        <v>0</v>
      </c>
      <c r="K212" s="191">
        <v>41035.300000000003</v>
      </c>
      <c r="L212" s="191">
        <v>44272.76</v>
      </c>
      <c r="M212" s="191">
        <v>1739333.87</v>
      </c>
      <c r="N212" s="191">
        <v>0</v>
      </c>
      <c r="O212" s="191">
        <v>1742668.5</v>
      </c>
      <c r="P212" s="192">
        <v>247713.58</v>
      </c>
      <c r="Q212" s="153">
        <v>2902284.62</v>
      </c>
      <c r="R212" s="153">
        <v>6896734.54</v>
      </c>
      <c r="S212" s="153">
        <v>1752887.38</v>
      </c>
      <c r="T212" s="153">
        <v>16513828.310000001</v>
      </c>
      <c r="U212" s="153">
        <f t="shared" si="22"/>
        <v>1146897.7599999998</v>
      </c>
      <c r="V212" s="152">
        <f t="shared" si="19"/>
        <v>5.5476353008315187E-8</v>
      </c>
      <c r="W212" s="193"/>
    </row>
    <row r="213" spans="1:23" s="85" customFormat="1" ht="28.5" hidden="1" customHeight="1" outlineLevel="3" x14ac:dyDescent="0.25">
      <c r="A213" s="97" t="s">
        <v>498</v>
      </c>
      <c r="B213" s="194" t="s">
        <v>499</v>
      </c>
      <c r="C213" s="160">
        <v>10482000</v>
      </c>
      <c r="D213" s="160">
        <v>10482000</v>
      </c>
      <c r="E213" s="160">
        <v>10348395.98</v>
      </c>
      <c r="F213" s="190">
        <f t="shared" si="20"/>
        <v>0.98725395726006493</v>
      </c>
      <c r="G213" s="190">
        <f t="shared" si="21"/>
        <v>0.98725395726006493</v>
      </c>
      <c r="H213" s="160">
        <v>0</v>
      </c>
      <c r="I213" s="191">
        <v>188122.83</v>
      </c>
      <c r="J213" s="191">
        <v>1014852.98</v>
      </c>
      <c r="K213" s="191">
        <v>914173.18</v>
      </c>
      <c r="L213" s="191">
        <v>1003469.27</v>
      </c>
      <c r="M213" s="191">
        <v>1271585.77</v>
      </c>
      <c r="N213" s="191">
        <v>339631.46</v>
      </c>
      <c r="O213" s="191">
        <v>430841.06</v>
      </c>
      <c r="P213" s="192">
        <v>443388.82</v>
      </c>
      <c r="Q213" s="154">
        <v>519242.74</v>
      </c>
      <c r="R213" s="153">
        <v>2127523.31</v>
      </c>
      <c r="S213" s="153">
        <v>2095564.56</v>
      </c>
      <c r="T213" s="153">
        <v>11499189.369999999</v>
      </c>
      <c r="U213" s="153">
        <f t="shared" si="22"/>
        <v>1150793.3899999987</v>
      </c>
      <c r="V213" s="152">
        <f t="shared" si="19"/>
        <v>8.585422202330989E-8</v>
      </c>
      <c r="W213" s="193"/>
    </row>
    <row r="214" spans="1:23" s="85" customFormat="1" ht="28.5" hidden="1" customHeight="1" outlineLevel="3" x14ac:dyDescent="0.25">
      <c r="A214" s="97" t="s">
        <v>500</v>
      </c>
      <c r="B214" s="194" t="s">
        <v>501</v>
      </c>
      <c r="C214" s="160">
        <v>41701600</v>
      </c>
      <c r="D214" s="160">
        <v>41714400</v>
      </c>
      <c r="E214" s="160">
        <v>41714400</v>
      </c>
      <c r="F214" s="190">
        <f t="shared" si="20"/>
        <v>1.0003069426592746</v>
      </c>
      <c r="G214" s="190">
        <f t="shared" si="21"/>
        <v>1</v>
      </c>
      <c r="H214" s="160">
        <v>0</v>
      </c>
      <c r="I214" s="191">
        <v>0</v>
      </c>
      <c r="J214" s="191">
        <v>0</v>
      </c>
      <c r="K214" s="191">
        <v>0</v>
      </c>
      <c r="L214" s="191">
        <v>1157269.8999999999</v>
      </c>
      <c r="M214" s="191">
        <v>4921.84</v>
      </c>
      <c r="N214" s="191">
        <v>40545139.079999998</v>
      </c>
      <c r="O214" s="191">
        <v>7069.18</v>
      </c>
      <c r="P214" s="192">
        <v>0</v>
      </c>
      <c r="Q214" s="154">
        <v>0</v>
      </c>
      <c r="R214" s="153">
        <v>0</v>
      </c>
      <c r="S214" s="153">
        <v>0</v>
      </c>
      <c r="T214" s="153"/>
      <c r="U214" s="153">
        <f t="shared" si="22"/>
        <v>-41714400</v>
      </c>
      <c r="V214" s="152" t="e">
        <f t="shared" si="19"/>
        <v>#DIV/0!</v>
      </c>
      <c r="W214" s="193"/>
    </row>
    <row r="215" spans="1:23" s="85" customFormat="1" ht="28.5" hidden="1" customHeight="1" outlineLevel="3" x14ac:dyDescent="0.25">
      <c r="A215" s="97" t="s">
        <v>502</v>
      </c>
      <c r="B215" s="194" t="s">
        <v>503</v>
      </c>
      <c r="C215" s="160"/>
      <c r="D215" s="160"/>
      <c r="E215" s="160"/>
      <c r="F215" s="190"/>
      <c r="G215" s="190"/>
      <c r="H215" s="160"/>
      <c r="I215" s="191"/>
      <c r="J215" s="191"/>
      <c r="K215" s="191"/>
      <c r="L215" s="191"/>
      <c r="M215" s="191"/>
      <c r="N215" s="191"/>
      <c r="O215" s="191"/>
      <c r="P215" s="192"/>
      <c r="Q215" s="154"/>
      <c r="R215" s="153"/>
      <c r="S215" s="153"/>
      <c r="T215" s="153">
        <v>10996700</v>
      </c>
      <c r="U215" s="153"/>
      <c r="V215" s="152">
        <f t="shared" si="19"/>
        <v>0</v>
      </c>
      <c r="W215" s="193"/>
    </row>
    <row r="216" spans="1:23" s="85" customFormat="1" ht="28.5" hidden="1" customHeight="1" outlineLevel="3" x14ac:dyDescent="0.25">
      <c r="A216" s="97" t="s">
        <v>504</v>
      </c>
      <c r="B216" s="194" t="s">
        <v>505</v>
      </c>
      <c r="C216" s="160">
        <v>1821300</v>
      </c>
      <c r="D216" s="160">
        <v>1821300</v>
      </c>
      <c r="E216" s="160">
        <v>2367477.42</v>
      </c>
      <c r="F216" s="190">
        <f t="shared" si="20"/>
        <v>1.2998832811727887</v>
      </c>
      <c r="G216" s="190">
        <f t="shared" si="21"/>
        <v>1.2998832811727887</v>
      </c>
      <c r="H216" s="160">
        <v>0</v>
      </c>
      <c r="I216" s="191">
        <v>0</v>
      </c>
      <c r="J216" s="191">
        <v>0</v>
      </c>
      <c r="K216" s="191">
        <v>0</v>
      </c>
      <c r="L216" s="191">
        <v>0</v>
      </c>
      <c r="M216" s="191">
        <v>0</v>
      </c>
      <c r="N216" s="191">
        <v>0</v>
      </c>
      <c r="O216" s="191">
        <v>1120097.42</v>
      </c>
      <c r="P216" s="192">
        <v>0</v>
      </c>
      <c r="Q216" s="153">
        <v>0</v>
      </c>
      <c r="R216" s="153">
        <v>1247380</v>
      </c>
      <c r="S216" s="153">
        <v>0</v>
      </c>
      <c r="T216" s="153">
        <v>20200196.600000001</v>
      </c>
      <c r="U216" s="153">
        <f t="shared" si="22"/>
        <v>17832719.18</v>
      </c>
      <c r="V216" s="152">
        <f t="shared" si="19"/>
        <v>6.4350031185973148E-8</v>
      </c>
      <c r="W216" s="193"/>
    </row>
    <row r="217" spans="1:23" s="85" customFormat="1" ht="28.5" hidden="1" customHeight="1" outlineLevel="3" x14ac:dyDescent="0.25">
      <c r="A217" s="97" t="s">
        <v>506</v>
      </c>
      <c r="B217" s="194" t="s">
        <v>507</v>
      </c>
      <c r="C217" s="160">
        <v>11625700</v>
      </c>
      <c r="D217" s="160">
        <v>11321000</v>
      </c>
      <c r="E217" s="160">
        <v>11321000</v>
      </c>
      <c r="F217" s="190">
        <f t="shared" si="20"/>
        <v>0.97379082549867968</v>
      </c>
      <c r="G217" s="190">
        <f t="shared" si="21"/>
        <v>1</v>
      </c>
      <c r="H217" s="160">
        <v>0</v>
      </c>
      <c r="I217" s="191">
        <v>0</v>
      </c>
      <c r="J217" s="191">
        <v>0</v>
      </c>
      <c r="K217" s="191">
        <v>2094545.6</v>
      </c>
      <c r="L217" s="191">
        <v>3805112.45</v>
      </c>
      <c r="M217" s="191">
        <v>1873420</v>
      </c>
      <c r="N217" s="141">
        <v>0</v>
      </c>
      <c r="O217" s="141">
        <v>0</v>
      </c>
      <c r="P217" s="192">
        <v>0</v>
      </c>
      <c r="Q217" s="153">
        <v>0</v>
      </c>
      <c r="R217" s="153">
        <v>3297921.73</v>
      </c>
      <c r="S217" s="153">
        <v>250000.22</v>
      </c>
      <c r="T217" s="153">
        <v>19657250.449999999</v>
      </c>
      <c r="U217" s="153">
        <f t="shared" si="22"/>
        <v>8336250.4499999993</v>
      </c>
      <c r="V217" s="152">
        <f t="shared" si="19"/>
        <v>5.0871814577709671E-8</v>
      </c>
      <c r="W217" s="193"/>
    </row>
    <row r="218" spans="1:23" s="85" customFormat="1" ht="28.5" hidden="1" customHeight="1" outlineLevel="3" x14ac:dyDescent="0.25">
      <c r="A218" s="97" t="s">
        <v>508</v>
      </c>
      <c r="B218" s="194" t="s">
        <v>509</v>
      </c>
      <c r="C218" s="160">
        <v>0</v>
      </c>
      <c r="D218" s="160">
        <v>0</v>
      </c>
      <c r="E218" s="160">
        <v>76677118.219999999</v>
      </c>
      <c r="F218" s="190"/>
      <c r="G218" s="190"/>
      <c r="H218" s="160">
        <v>0</v>
      </c>
      <c r="I218" s="191">
        <v>0</v>
      </c>
      <c r="J218" s="191">
        <v>0</v>
      </c>
      <c r="K218" s="191">
        <v>0</v>
      </c>
      <c r="L218" s="191">
        <v>0</v>
      </c>
      <c r="M218" s="191">
        <v>0</v>
      </c>
      <c r="N218" s="196">
        <v>17768100</v>
      </c>
      <c r="O218" s="196">
        <v>0</v>
      </c>
      <c r="P218" s="192">
        <v>50611654.469999999</v>
      </c>
      <c r="Q218" s="153">
        <v>5556092.1900000004</v>
      </c>
      <c r="R218" s="153">
        <v>0</v>
      </c>
      <c r="S218" s="153">
        <v>2741271.56</v>
      </c>
      <c r="T218" s="153">
        <v>312199516.94</v>
      </c>
      <c r="U218" s="153">
        <f t="shared" si="22"/>
        <v>235522398.72</v>
      </c>
      <c r="V218" s="152">
        <f t="shared" si="19"/>
        <v>0</v>
      </c>
      <c r="W218" s="193"/>
    </row>
    <row r="219" spans="1:23" s="85" customFormat="1" ht="28.5" hidden="1" customHeight="1" outlineLevel="3" x14ac:dyDescent="0.25">
      <c r="A219" s="97" t="s">
        <v>510</v>
      </c>
      <c r="B219" s="194" t="s">
        <v>511</v>
      </c>
      <c r="C219" s="160">
        <v>1264276700</v>
      </c>
      <c r="D219" s="160">
        <v>1264276700</v>
      </c>
      <c r="E219" s="160">
        <v>1264276700</v>
      </c>
      <c r="F219" s="190">
        <f t="shared" si="20"/>
        <v>1</v>
      </c>
      <c r="G219" s="190">
        <f t="shared" si="21"/>
        <v>1</v>
      </c>
      <c r="H219" s="160">
        <v>0</v>
      </c>
      <c r="I219" s="191">
        <v>0</v>
      </c>
      <c r="J219" s="191">
        <v>0</v>
      </c>
      <c r="K219" s="191">
        <v>0</v>
      </c>
      <c r="L219" s="191">
        <v>14898843.74</v>
      </c>
      <c r="M219" s="191">
        <v>132701596.26000001</v>
      </c>
      <c r="N219" s="191">
        <v>418503943.93000001</v>
      </c>
      <c r="O219" s="191">
        <v>112044526.31999999</v>
      </c>
      <c r="P219" s="192">
        <v>38182766.060000002</v>
      </c>
      <c r="Q219" s="153">
        <v>30255463.550000001</v>
      </c>
      <c r="R219" s="153">
        <v>110216104.95</v>
      </c>
      <c r="S219" s="153">
        <v>407473455.19</v>
      </c>
      <c r="T219" s="153">
        <v>894024000</v>
      </c>
      <c r="U219" s="153">
        <f t="shared" si="22"/>
        <v>-370252700</v>
      </c>
      <c r="V219" s="152">
        <f t="shared" si="19"/>
        <v>1.1185382047909228E-9</v>
      </c>
      <c r="W219" s="193"/>
    </row>
    <row r="220" spans="1:23" s="85" customFormat="1" ht="28.5" hidden="1" customHeight="1" outlineLevel="3" x14ac:dyDescent="0.25">
      <c r="A220" s="97" t="s">
        <v>512</v>
      </c>
      <c r="B220" s="194" t="s">
        <v>513</v>
      </c>
      <c r="C220" s="160">
        <v>71089100</v>
      </c>
      <c r="D220" s="160">
        <v>71089100</v>
      </c>
      <c r="E220" s="160">
        <v>86651500</v>
      </c>
      <c r="F220" s="190">
        <f t="shared" si="20"/>
        <v>1.218914010727383</v>
      </c>
      <c r="G220" s="190">
        <f t="shared" si="21"/>
        <v>1.218914010727383</v>
      </c>
      <c r="H220" s="160">
        <v>0</v>
      </c>
      <c r="I220" s="191">
        <v>1152929.83</v>
      </c>
      <c r="J220" s="191">
        <v>0</v>
      </c>
      <c r="K220" s="191">
        <v>0</v>
      </c>
      <c r="L220" s="191">
        <v>0</v>
      </c>
      <c r="M220" s="191">
        <v>0</v>
      </c>
      <c r="N220" s="191">
        <v>1038794.68</v>
      </c>
      <c r="O220" s="191">
        <v>247427.69</v>
      </c>
      <c r="P220" s="192">
        <v>39456830.490000002</v>
      </c>
      <c r="Q220" s="153">
        <v>247427.68</v>
      </c>
      <c r="R220" s="153">
        <v>247427.7</v>
      </c>
      <c r="S220" s="153">
        <v>44260661.93</v>
      </c>
      <c r="T220" s="153">
        <v>49319200</v>
      </c>
      <c r="U220" s="153">
        <f t="shared" si="22"/>
        <v>-37332300</v>
      </c>
      <c r="V220" s="152">
        <f t="shared" si="19"/>
        <v>2.4714796888988121E-8</v>
      </c>
      <c r="W220" s="193"/>
    </row>
    <row r="221" spans="1:23" s="85" customFormat="1" ht="28.5" hidden="1" customHeight="1" outlineLevel="3" x14ac:dyDescent="0.25">
      <c r="A221" s="97" t="s">
        <v>514</v>
      </c>
      <c r="B221" s="194" t="s">
        <v>515</v>
      </c>
      <c r="C221" s="160"/>
      <c r="D221" s="160"/>
      <c r="E221" s="160"/>
      <c r="F221" s="190"/>
      <c r="G221" s="190"/>
      <c r="H221" s="160"/>
      <c r="I221" s="191"/>
      <c r="J221" s="191"/>
      <c r="K221" s="191"/>
      <c r="L221" s="191"/>
      <c r="M221" s="191"/>
      <c r="N221" s="191"/>
      <c r="O221" s="191"/>
      <c r="P221" s="192"/>
      <c r="Q221" s="153"/>
      <c r="R221" s="153"/>
      <c r="S221" s="153"/>
      <c r="T221" s="153">
        <v>50247600</v>
      </c>
      <c r="U221" s="153"/>
      <c r="V221" s="152">
        <f t="shared" si="19"/>
        <v>0</v>
      </c>
      <c r="W221" s="193"/>
    </row>
    <row r="222" spans="1:23" s="85" customFormat="1" ht="28.5" hidden="1" customHeight="1" outlineLevel="3" x14ac:dyDescent="0.25">
      <c r="A222" s="97" t="s">
        <v>516</v>
      </c>
      <c r="B222" s="194" t="s">
        <v>517</v>
      </c>
      <c r="C222" s="160">
        <v>8520000</v>
      </c>
      <c r="D222" s="160">
        <v>8520000</v>
      </c>
      <c r="E222" s="160">
        <v>8520000</v>
      </c>
      <c r="F222" s="190">
        <f t="shared" si="20"/>
        <v>1</v>
      </c>
      <c r="G222" s="190">
        <f t="shared" si="21"/>
        <v>1</v>
      </c>
      <c r="H222" s="160">
        <v>0</v>
      </c>
      <c r="I222" s="191">
        <v>0</v>
      </c>
      <c r="J222" s="191">
        <v>0</v>
      </c>
      <c r="K222" s="191">
        <v>0</v>
      </c>
      <c r="L222" s="191">
        <v>0</v>
      </c>
      <c r="M222" s="191">
        <v>0</v>
      </c>
      <c r="N222" s="191">
        <v>0</v>
      </c>
      <c r="O222" s="191">
        <v>0</v>
      </c>
      <c r="P222" s="192">
        <v>7100000</v>
      </c>
      <c r="Q222" s="153">
        <v>1420000</v>
      </c>
      <c r="R222" s="153">
        <v>0</v>
      </c>
      <c r="S222" s="153">
        <v>0</v>
      </c>
      <c r="T222" s="153">
        <v>9230000</v>
      </c>
      <c r="U222" s="153">
        <f t="shared" si="22"/>
        <v>710000</v>
      </c>
      <c r="V222" s="152">
        <f t="shared" si="19"/>
        <v>1.0834236186348862E-7</v>
      </c>
      <c r="W222" s="193"/>
    </row>
    <row r="223" spans="1:23" s="85" customFormat="1" ht="28.5" hidden="1" customHeight="1" outlineLevel="3" x14ac:dyDescent="0.25">
      <c r="A223" s="97" t="s">
        <v>518</v>
      </c>
      <c r="B223" s="194" t="s">
        <v>519</v>
      </c>
      <c r="C223" s="160">
        <v>4700000</v>
      </c>
      <c r="D223" s="160">
        <v>4700000</v>
      </c>
      <c r="E223" s="160">
        <v>4700000</v>
      </c>
      <c r="F223" s="190">
        <f t="shared" si="20"/>
        <v>1</v>
      </c>
      <c r="G223" s="190">
        <f t="shared" si="21"/>
        <v>1</v>
      </c>
      <c r="H223" s="160">
        <v>0</v>
      </c>
      <c r="I223" s="191">
        <v>0</v>
      </c>
      <c r="J223" s="191">
        <v>0</v>
      </c>
      <c r="K223" s="191">
        <v>0</v>
      </c>
      <c r="L223" s="191">
        <v>0</v>
      </c>
      <c r="M223" s="191">
        <v>0</v>
      </c>
      <c r="N223" s="191">
        <v>0</v>
      </c>
      <c r="O223" s="191">
        <v>0</v>
      </c>
      <c r="P223" s="192">
        <v>0</v>
      </c>
      <c r="Q223" s="153">
        <v>4700000</v>
      </c>
      <c r="R223" s="153">
        <v>0</v>
      </c>
      <c r="S223" s="153">
        <v>0</v>
      </c>
      <c r="T223" s="153">
        <v>18860400</v>
      </c>
      <c r="U223" s="153">
        <f t="shared" si="22"/>
        <v>14160400</v>
      </c>
      <c r="V223" s="152">
        <f t="shared" si="19"/>
        <v>5.3021144832559227E-8</v>
      </c>
      <c r="W223" s="193"/>
    </row>
    <row r="224" spans="1:23" s="85" customFormat="1" ht="28.5" hidden="1" customHeight="1" outlineLevel="3" x14ac:dyDescent="0.25">
      <c r="A224" s="97" t="s">
        <v>520</v>
      </c>
      <c r="B224" s="194" t="s">
        <v>521</v>
      </c>
      <c r="C224" s="160">
        <v>15257800</v>
      </c>
      <c r="D224" s="160">
        <v>15257800</v>
      </c>
      <c r="E224" s="160">
        <v>16710156.869999999</v>
      </c>
      <c r="F224" s="190">
        <f t="shared" si="20"/>
        <v>1.0951878298312994</v>
      </c>
      <c r="G224" s="190">
        <f t="shared" si="21"/>
        <v>1.0951878298312994</v>
      </c>
      <c r="H224" s="160">
        <v>0</v>
      </c>
      <c r="I224" s="191">
        <v>0</v>
      </c>
      <c r="J224" s="191">
        <v>0</v>
      </c>
      <c r="K224" s="191">
        <v>0</v>
      </c>
      <c r="L224" s="191">
        <v>0</v>
      </c>
      <c r="M224" s="191">
        <v>0</v>
      </c>
      <c r="N224" s="191">
        <v>0</v>
      </c>
      <c r="O224" s="191">
        <v>3033020.36</v>
      </c>
      <c r="P224" s="192">
        <v>2131863.5099999998</v>
      </c>
      <c r="Q224" s="153">
        <v>4040323.49</v>
      </c>
      <c r="R224" s="153">
        <v>7312059.0700000003</v>
      </c>
      <c r="S224" s="153">
        <v>192890.44</v>
      </c>
      <c r="T224" s="153">
        <v>7084865.5899999999</v>
      </c>
      <c r="U224" s="153">
        <f t="shared" si="22"/>
        <v>-9625291.2799999993</v>
      </c>
      <c r="V224" s="152">
        <f t="shared" si="19"/>
        <v>1.5458131363523855E-7</v>
      </c>
      <c r="W224" s="193"/>
    </row>
    <row r="225" spans="1:23" s="85" customFormat="1" ht="28.5" hidden="1" customHeight="1" outlineLevel="3" x14ac:dyDescent="0.25">
      <c r="A225" s="97" t="s">
        <v>522</v>
      </c>
      <c r="B225" s="194" t="s">
        <v>523</v>
      </c>
      <c r="C225" s="160">
        <v>1297325900</v>
      </c>
      <c r="D225" s="160">
        <v>1297325900</v>
      </c>
      <c r="E225" s="160">
        <v>1493590418.3099999</v>
      </c>
      <c r="F225" s="190">
        <f t="shared" si="20"/>
        <v>1.1512838973691961</v>
      </c>
      <c r="G225" s="190">
        <f t="shared" si="21"/>
        <v>1.1512838973691961</v>
      </c>
      <c r="H225" s="160">
        <v>114381974.63</v>
      </c>
      <c r="I225" s="191">
        <v>113564633.93000001</v>
      </c>
      <c r="J225" s="191">
        <v>116580004.23</v>
      </c>
      <c r="K225" s="191">
        <v>104793476.06</v>
      </c>
      <c r="L225" s="191">
        <v>110385048.81</v>
      </c>
      <c r="M225" s="191">
        <v>126742207.36</v>
      </c>
      <c r="N225" s="191">
        <v>129591308.66</v>
      </c>
      <c r="O225" s="191">
        <v>133181237.28</v>
      </c>
      <c r="P225" s="192">
        <v>131241717.56</v>
      </c>
      <c r="Q225" s="153">
        <v>135386096.34999999</v>
      </c>
      <c r="R225" s="153">
        <v>137991541.78999999</v>
      </c>
      <c r="S225" s="153">
        <v>139751171.65000001</v>
      </c>
      <c r="T225" s="153">
        <v>1266616513.48</v>
      </c>
      <c r="U225" s="153">
        <f t="shared" si="22"/>
        <v>-226973904.82999992</v>
      </c>
      <c r="V225" s="152">
        <f t="shared" si="19"/>
        <v>9.089443293345906E-10</v>
      </c>
      <c r="W225" s="193"/>
    </row>
    <row r="226" spans="1:23" s="85" customFormat="1" ht="28.5" hidden="1" customHeight="1" outlineLevel="3" x14ac:dyDescent="0.25">
      <c r="A226" s="97" t="s">
        <v>524</v>
      </c>
      <c r="B226" s="194" t="s">
        <v>525</v>
      </c>
      <c r="C226" s="160">
        <v>354913100</v>
      </c>
      <c r="D226" s="160">
        <v>362061600</v>
      </c>
      <c r="E226" s="160">
        <v>414971091.49000001</v>
      </c>
      <c r="F226" s="190">
        <f t="shared" si="20"/>
        <v>1.169218863688041</v>
      </c>
      <c r="G226" s="190">
        <f t="shared" si="21"/>
        <v>1.1461339492782443</v>
      </c>
      <c r="H226" s="160">
        <v>0</v>
      </c>
      <c r="I226" s="191">
        <v>34683010.329999998</v>
      </c>
      <c r="J226" s="191">
        <v>50862167.420000002</v>
      </c>
      <c r="K226" s="191">
        <v>49223638.219999999</v>
      </c>
      <c r="L226" s="191">
        <v>29330241.93</v>
      </c>
      <c r="M226" s="191">
        <v>22290611.949999999</v>
      </c>
      <c r="N226" s="191">
        <v>3382330.26</v>
      </c>
      <c r="O226" s="191">
        <v>8239169.6399999997</v>
      </c>
      <c r="P226" s="192">
        <v>39453883.82</v>
      </c>
      <c r="Q226" s="153">
        <v>36516319.93</v>
      </c>
      <c r="R226" s="153">
        <v>64651178.329999998</v>
      </c>
      <c r="S226" s="153">
        <v>76338539.659999996</v>
      </c>
      <c r="T226" s="153">
        <v>317378301.08999997</v>
      </c>
      <c r="U226" s="153">
        <f t="shared" si="22"/>
        <v>-97592790.400000036</v>
      </c>
      <c r="V226" s="152">
        <f t="shared" si="19"/>
        <v>3.6112549135904267E-9</v>
      </c>
      <c r="W226" s="193"/>
    </row>
    <row r="227" spans="1:23" s="85" customFormat="1" ht="28.5" hidden="1" customHeight="1" outlineLevel="3" x14ac:dyDescent="0.25">
      <c r="A227" s="97" t="s">
        <v>526</v>
      </c>
      <c r="B227" s="194" t="s">
        <v>527</v>
      </c>
      <c r="C227" s="160">
        <v>0</v>
      </c>
      <c r="D227" s="160">
        <v>23823000</v>
      </c>
      <c r="E227" s="160">
        <v>0</v>
      </c>
      <c r="F227" s="190"/>
      <c r="G227" s="190">
        <f t="shared" si="21"/>
        <v>0</v>
      </c>
      <c r="H227" s="160">
        <v>0</v>
      </c>
      <c r="I227" s="191">
        <v>0</v>
      </c>
      <c r="J227" s="191">
        <v>0</v>
      </c>
      <c r="K227" s="191">
        <v>0</v>
      </c>
      <c r="L227" s="191">
        <v>0</v>
      </c>
      <c r="M227" s="191">
        <v>0</v>
      </c>
      <c r="N227" s="191">
        <v>0</v>
      </c>
      <c r="O227" s="191">
        <v>0</v>
      </c>
      <c r="P227" s="192">
        <v>0</v>
      </c>
      <c r="Q227" s="153">
        <v>0</v>
      </c>
      <c r="R227" s="153">
        <v>0</v>
      </c>
      <c r="S227" s="153">
        <v>0</v>
      </c>
      <c r="T227" s="153"/>
      <c r="U227" s="153">
        <f t="shared" si="22"/>
        <v>0</v>
      </c>
      <c r="V227" s="152" t="e">
        <f t="shared" si="19"/>
        <v>#DIV/0!</v>
      </c>
      <c r="W227" s="193"/>
    </row>
    <row r="228" spans="1:23" s="85" customFormat="1" ht="28.5" hidden="1" customHeight="1" outlineLevel="3" x14ac:dyDescent="0.25">
      <c r="A228" s="97" t="s">
        <v>528</v>
      </c>
      <c r="B228" s="194" t="s">
        <v>529</v>
      </c>
      <c r="C228" s="160">
        <v>0</v>
      </c>
      <c r="D228" s="160">
        <v>0</v>
      </c>
      <c r="E228" s="160">
        <v>140255300</v>
      </c>
      <c r="F228" s="190"/>
      <c r="G228" s="190"/>
      <c r="H228" s="160">
        <v>0</v>
      </c>
      <c r="I228" s="191">
        <v>0</v>
      </c>
      <c r="J228" s="191">
        <v>0</v>
      </c>
      <c r="K228" s="191">
        <v>0</v>
      </c>
      <c r="L228" s="191">
        <v>0</v>
      </c>
      <c r="M228" s="191">
        <v>0</v>
      </c>
      <c r="N228" s="191">
        <v>0</v>
      </c>
      <c r="O228" s="191">
        <v>0</v>
      </c>
      <c r="P228" s="192">
        <v>135884300</v>
      </c>
      <c r="Q228" s="153">
        <v>4371000</v>
      </c>
      <c r="R228" s="153">
        <v>0</v>
      </c>
      <c r="S228" s="153">
        <v>0</v>
      </c>
      <c r="T228" s="153"/>
      <c r="U228" s="153">
        <f t="shared" si="22"/>
        <v>-140255300</v>
      </c>
      <c r="V228" s="152" t="e">
        <f t="shared" si="19"/>
        <v>#DIV/0!</v>
      </c>
      <c r="W228" s="193"/>
    </row>
    <row r="229" spans="1:23" s="85" customFormat="1" ht="28.5" hidden="1" customHeight="1" outlineLevel="3" x14ac:dyDescent="0.25">
      <c r="A229" s="97" t="s">
        <v>530</v>
      </c>
      <c r="B229" s="194" t="s">
        <v>531</v>
      </c>
      <c r="C229" s="160">
        <v>0</v>
      </c>
      <c r="D229" s="160">
        <v>0</v>
      </c>
      <c r="E229" s="160">
        <v>18723400</v>
      </c>
      <c r="F229" s="190"/>
      <c r="G229" s="190"/>
      <c r="H229" s="160">
        <v>0</v>
      </c>
      <c r="I229" s="191">
        <v>0</v>
      </c>
      <c r="J229" s="191">
        <v>0</v>
      </c>
      <c r="K229" s="191">
        <v>0</v>
      </c>
      <c r="L229" s="191">
        <v>0</v>
      </c>
      <c r="M229" s="191">
        <v>0</v>
      </c>
      <c r="N229" s="191">
        <v>0</v>
      </c>
      <c r="O229" s="191">
        <v>0</v>
      </c>
      <c r="P229" s="192">
        <v>18723400</v>
      </c>
      <c r="Q229" s="153">
        <v>0</v>
      </c>
      <c r="R229" s="153">
        <v>0</v>
      </c>
      <c r="S229" s="153">
        <v>0</v>
      </c>
      <c r="T229" s="153"/>
      <c r="U229" s="153">
        <f t="shared" si="22"/>
        <v>-18723400</v>
      </c>
      <c r="V229" s="152" t="e">
        <f t="shared" si="19"/>
        <v>#DIV/0!</v>
      </c>
      <c r="W229" s="193"/>
    </row>
    <row r="230" spans="1:23" s="85" customFormat="1" ht="28.5" hidden="1" customHeight="1" outlineLevel="3" x14ac:dyDescent="0.25">
      <c r="A230" s="97" t="s">
        <v>532</v>
      </c>
      <c r="B230" s="194" t="s">
        <v>533</v>
      </c>
      <c r="C230" s="160">
        <v>0</v>
      </c>
      <c r="D230" s="160">
        <v>0</v>
      </c>
      <c r="E230" s="160">
        <v>87681700</v>
      </c>
      <c r="F230" s="190"/>
      <c r="G230" s="190"/>
      <c r="H230" s="160">
        <v>0</v>
      </c>
      <c r="I230" s="191">
        <v>0</v>
      </c>
      <c r="J230" s="191">
        <v>0</v>
      </c>
      <c r="K230" s="191">
        <v>0</v>
      </c>
      <c r="L230" s="191">
        <v>0</v>
      </c>
      <c r="M230" s="191">
        <v>0</v>
      </c>
      <c r="N230" s="191">
        <v>0</v>
      </c>
      <c r="O230" s="191">
        <v>0</v>
      </c>
      <c r="P230" s="192">
        <v>72171733.840000004</v>
      </c>
      <c r="Q230" s="154">
        <v>10339966.16</v>
      </c>
      <c r="R230" s="153">
        <v>5170000</v>
      </c>
      <c r="S230" s="153">
        <v>0</v>
      </c>
      <c r="T230" s="153"/>
      <c r="U230" s="153">
        <f t="shared" si="22"/>
        <v>-87681700</v>
      </c>
      <c r="V230" s="152" t="e">
        <f t="shared" si="19"/>
        <v>#DIV/0!</v>
      </c>
      <c r="W230" s="193"/>
    </row>
    <row r="231" spans="1:23" s="85" customFormat="1" ht="28.5" hidden="1" customHeight="1" outlineLevel="3" x14ac:dyDescent="0.25">
      <c r="A231" s="97" t="s">
        <v>534</v>
      </c>
      <c r="B231" s="194" t="s">
        <v>535</v>
      </c>
      <c r="C231" s="160">
        <v>58476900</v>
      </c>
      <c r="D231" s="160">
        <v>58476900</v>
      </c>
      <c r="E231" s="160">
        <v>58476900</v>
      </c>
      <c r="F231" s="190">
        <f t="shared" si="20"/>
        <v>1</v>
      </c>
      <c r="G231" s="190">
        <f t="shared" si="21"/>
        <v>1</v>
      </c>
      <c r="H231" s="160">
        <v>0</v>
      </c>
      <c r="I231" s="191">
        <v>0</v>
      </c>
      <c r="J231" s="191">
        <v>0</v>
      </c>
      <c r="K231" s="191">
        <v>27768481.350000001</v>
      </c>
      <c r="L231" s="191">
        <v>18759296.34</v>
      </c>
      <c r="M231" s="191">
        <v>11949122.300000001</v>
      </c>
      <c r="N231" s="191">
        <v>0</v>
      </c>
      <c r="O231" s="191">
        <v>0</v>
      </c>
      <c r="P231" s="192">
        <v>0</v>
      </c>
      <c r="Q231" s="154">
        <v>0</v>
      </c>
      <c r="R231" s="153">
        <v>0</v>
      </c>
      <c r="S231" s="153">
        <v>0.01</v>
      </c>
      <c r="T231" s="153"/>
      <c r="U231" s="153">
        <f t="shared" si="22"/>
        <v>-58476900</v>
      </c>
      <c r="V231" s="152" t="e">
        <f t="shared" si="19"/>
        <v>#DIV/0!</v>
      </c>
      <c r="W231" s="193"/>
    </row>
    <row r="232" spans="1:23" s="85" customFormat="1" ht="28.5" hidden="1" customHeight="1" outlineLevel="3" x14ac:dyDescent="0.25">
      <c r="A232" s="97" t="s">
        <v>536</v>
      </c>
      <c r="B232" s="194" t="s">
        <v>537</v>
      </c>
      <c r="C232" s="160">
        <v>668722000</v>
      </c>
      <c r="D232" s="160">
        <v>668722000</v>
      </c>
      <c r="E232" s="160">
        <v>743121405.25999999</v>
      </c>
      <c r="F232" s="190">
        <f t="shared" si="20"/>
        <v>1.1112561053173067</v>
      </c>
      <c r="G232" s="190">
        <f t="shared" si="21"/>
        <v>1.1112561053173067</v>
      </c>
      <c r="H232" s="160">
        <v>0</v>
      </c>
      <c r="I232" s="191">
        <v>3787126.65</v>
      </c>
      <c r="J232" s="191">
        <v>5422836.8700000001</v>
      </c>
      <c r="K232" s="191">
        <v>42542223.710000001</v>
      </c>
      <c r="L232" s="191">
        <v>118776734.31</v>
      </c>
      <c r="M232" s="191">
        <v>64036229.369999997</v>
      </c>
      <c r="N232" s="191">
        <v>38742414.450000003</v>
      </c>
      <c r="O232" s="191">
        <v>158548435.31999999</v>
      </c>
      <c r="P232" s="192">
        <v>71166338.959999993</v>
      </c>
      <c r="Q232" s="154">
        <v>29373051.199999999</v>
      </c>
      <c r="R232" s="153">
        <v>23469245.68</v>
      </c>
      <c r="S232" s="153">
        <v>187256768.74000001</v>
      </c>
      <c r="T232" s="153">
        <v>582954705.25999999</v>
      </c>
      <c r="U232" s="153">
        <f t="shared" si="22"/>
        <v>-160166700</v>
      </c>
      <c r="V232" s="152">
        <f t="shared" si="19"/>
        <v>1.9062477672629511E-9</v>
      </c>
      <c r="W232" s="193"/>
    </row>
    <row r="233" spans="1:23" s="85" customFormat="1" ht="28.5" hidden="1" customHeight="1" outlineLevel="3" x14ac:dyDescent="0.25">
      <c r="A233" s="97" t="s">
        <v>538</v>
      </c>
      <c r="B233" s="194" t="s">
        <v>539</v>
      </c>
      <c r="C233" s="160">
        <v>0</v>
      </c>
      <c r="D233" s="160">
        <v>555930600</v>
      </c>
      <c r="E233" s="160">
        <v>555930599.99000001</v>
      </c>
      <c r="F233" s="190"/>
      <c r="G233" s="190">
        <f t="shared" si="21"/>
        <v>0.99999999998201217</v>
      </c>
      <c r="H233" s="160">
        <v>0</v>
      </c>
      <c r="I233" s="191">
        <v>0</v>
      </c>
      <c r="J233" s="191">
        <v>0</v>
      </c>
      <c r="K233" s="191">
        <v>0</v>
      </c>
      <c r="L233" s="191">
        <v>1359705.49</v>
      </c>
      <c r="M233" s="191">
        <v>0</v>
      </c>
      <c r="N233" s="191">
        <v>95706355.849999994</v>
      </c>
      <c r="O233" s="191">
        <v>72758008.430000007</v>
      </c>
      <c r="P233" s="192">
        <v>122332864.23</v>
      </c>
      <c r="Q233" s="154">
        <v>147686299.94</v>
      </c>
      <c r="R233" s="153">
        <v>116087366.03</v>
      </c>
      <c r="S233" s="153">
        <v>0.02</v>
      </c>
      <c r="T233" s="153"/>
      <c r="U233" s="153">
        <f t="shared" si="22"/>
        <v>-555930599.99000001</v>
      </c>
      <c r="V233" s="152" t="e">
        <f t="shared" si="19"/>
        <v>#DIV/0!</v>
      </c>
      <c r="W233" s="193"/>
    </row>
    <row r="234" spans="1:23" s="202" customFormat="1" ht="27" hidden="1" customHeight="1" outlineLevel="4" x14ac:dyDescent="0.25">
      <c r="A234" s="197" t="s">
        <v>540</v>
      </c>
      <c r="B234" s="198" t="s">
        <v>541</v>
      </c>
      <c r="C234" s="199">
        <v>72506500</v>
      </c>
      <c r="D234" s="199">
        <v>72506500</v>
      </c>
      <c r="E234" s="199">
        <v>72506500</v>
      </c>
      <c r="F234" s="200">
        <f t="shared" si="20"/>
        <v>1</v>
      </c>
      <c r="G234" s="200">
        <f t="shared" si="21"/>
        <v>1</v>
      </c>
      <c r="H234" s="199">
        <v>0</v>
      </c>
      <c r="I234" s="199">
        <v>6025967.8399999999</v>
      </c>
      <c r="J234" s="199">
        <v>41753.230000000003</v>
      </c>
      <c r="K234" s="199">
        <v>6025967.8399999999</v>
      </c>
      <c r="L234" s="199">
        <v>0</v>
      </c>
      <c r="M234" s="201">
        <v>7586350.29</v>
      </c>
      <c r="N234" s="201">
        <v>4964011.6100000003</v>
      </c>
      <c r="O234" s="201">
        <v>9296420.4100000001</v>
      </c>
      <c r="P234" s="201">
        <v>8152245.5999999996</v>
      </c>
      <c r="Q234" s="201">
        <v>4290655.58</v>
      </c>
      <c r="R234" s="201">
        <v>10286386.710000001</v>
      </c>
      <c r="S234" s="201">
        <v>15836740.890000001</v>
      </c>
      <c r="T234" s="201">
        <v>78500600</v>
      </c>
      <c r="U234" s="201">
        <f t="shared" si="22"/>
        <v>5994100</v>
      </c>
      <c r="V234" s="152">
        <f t="shared" si="19"/>
        <v>1.2738756136895768E-8</v>
      </c>
    </row>
    <row r="235" spans="1:23" s="85" customFormat="1" ht="28.5" hidden="1" customHeight="1" outlineLevel="3" x14ac:dyDescent="0.25">
      <c r="A235" s="97" t="s">
        <v>542</v>
      </c>
      <c r="B235" s="194" t="s">
        <v>543</v>
      </c>
      <c r="C235" s="160">
        <v>146239500</v>
      </c>
      <c r="D235" s="160">
        <v>146239500</v>
      </c>
      <c r="E235" s="160">
        <v>199812000</v>
      </c>
      <c r="F235" s="190">
        <f t="shared" si="20"/>
        <v>1.3663339932097689</v>
      </c>
      <c r="G235" s="190">
        <f t="shared" si="21"/>
        <v>1.3663339932097689</v>
      </c>
      <c r="H235" s="160">
        <v>23450934.710000001</v>
      </c>
      <c r="I235" s="191">
        <v>22404126.75</v>
      </c>
      <c r="J235" s="191">
        <v>23003492.300000001</v>
      </c>
      <c r="K235" s="191">
        <v>21689897.489999998</v>
      </c>
      <c r="L235" s="191">
        <v>13608061.119999999</v>
      </c>
      <c r="M235" s="191">
        <v>12847576.27</v>
      </c>
      <c r="N235" s="191">
        <v>8800140.6699999999</v>
      </c>
      <c r="O235" s="191">
        <v>9462689.8100000005</v>
      </c>
      <c r="P235" s="192">
        <v>12882897.5</v>
      </c>
      <c r="Q235" s="154">
        <v>11129156.73</v>
      </c>
      <c r="R235" s="153">
        <v>18333935.399999999</v>
      </c>
      <c r="S235" s="153">
        <v>22199091.25</v>
      </c>
      <c r="T235" s="153">
        <v>131130293.8</v>
      </c>
      <c r="U235" s="153">
        <f t="shared" si="22"/>
        <v>-68681706.200000003</v>
      </c>
      <c r="V235" s="152">
        <f t="shared" si="19"/>
        <v>1.041966698628543E-8</v>
      </c>
      <c r="W235" s="193"/>
    </row>
    <row r="236" spans="1:23" s="85" customFormat="1" ht="28.5" hidden="1" customHeight="1" outlineLevel="3" x14ac:dyDescent="0.25">
      <c r="A236" s="97" t="s">
        <v>544</v>
      </c>
      <c r="B236" s="194" t="s">
        <v>545</v>
      </c>
      <c r="C236" s="160"/>
      <c r="D236" s="160"/>
      <c r="E236" s="160"/>
      <c r="F236" s="190"/>
      <c r="G236" s="190"/>
      <c r="H236" s="160"/>
      <c r="I236" s="191"/>
      <c r="J236" s="191"/>
      <c r="K236" s="191"/>
      <c r="L236" s="191"/>
      <c r="M236" s="191"/>
      <c r="N236" s="191"/>
      <c r="O236" s="191"/>
      <c r="P236" s="192"/>
      <c r="Q236" s="154"/>
      <c r="R236" s="153"/>
      <c r="S236" s="153"/>
      <c r="T236" s="153">
        <v>34883000</v>
      </c>
      <c r="U236" s="153"/>
      <c r="V236" s="152">
        <f t="shared" si="19"/>
        <v>0</v>
      </c>
      <c r="W236" s="193"/>
    </row>
    <row r="237" spans="1:23" s="85" customFormat="1" ht="28.5" hidden="1" customHeight="1" outlineLevel="3" x14ac:dyDescent="0.25">
      <c r="A237" s="97" t="s">
        <v>546</v>
      </c>
      <c r="B237" s="194" t="s">
        <v>547</v>
      </c>
      <c r="C237" s="160">
        <v>16298100</v>
      </c>
      <c r="D237" s="160">
        <v>16298100</v>
      </c>
      <c r="E237" s="160">
        <v>16286744.02</v>
      </c>
      <c r="F237" s="190">
        <f t="shared" si="20"/>
        <v>0.9993032328921776</v>
      </c>
      <c r="G237" s="190">
        <f t="shared" si="21"/>
        <v>0.9993032328921776</v>
      </c>
      <c r="H237" s="160">
        <v>1351183.99</v>
      </c>
      <c r="I237" s="191">
        <v>1401965.62</v>
      </c>
      <c r="J237" s="191">
        <v>1335888.75</v>
      </c>
      <c r="K237" s="191">
        <v>1353973.75</v>
      </c>
      <c r="L237" s="191">
        <v>1510699.9</v>
      </c>
      <c r="M237" s="191">
        <v>1351044.09</v>
      </c>
      <c r="N237" s="191">
        <v>1352996.7</v>
      </c>
      <c r="O237" s="191">
        <v>1346264.86</v>
      </c>
      <c r="P237" s="192">
        <v>1347847.63</v>
      </c>
      <c r="Q237" s="154">
        <v>1372148.02</v>
      </c>
      <c r="R237" s="153">
        <v>1363827.27</v>
      </c>
      <c r="S237" s="153">
        <v>1198903.44</v>
      </c>
      <c r="T237" s="153"/>
      <c r="U237" s="153">
        <f t="shared" si="22"/>
        <v>-16286744.02</v>
      </c>
      <c r="V237" s="152" t="e">
        <f t="shared" si="19"/>
        <v>#DIV/0!</v>
      </c>
      <c r="W237" s="193"/>
    </row>
    <row r="238" spans="1:23" s="85" customFormat="1" ht="28.5" hidden="1" customHeight="1" outlineLevel="3" x14ac:dyDescent="0.25">
      <c r="A238" s="97" t="s">
        <v>548</v>
      </c>
      <c r="B238" s="194" t="s">
        <v>549</v>
      </c>
      <c r="C238" s="160">
        <v>2020900</v>
      </c>
      <c r="D238" s="160">
        <v>2020900</v>
      </c>
      <c r="E238" s="160">
        <v>2017100.85</v>
      </c>
      <c r="F238" s="190">
        <f t="shared" si="20"/>
        <v>0.99812007026572325</v>
      </c>
      <c r="G238" s="190">
        <f t="shared" si="21"/>
        <v>0.99812007026572325</v>
      </c>
      <c r="H238" s="160">
        <v>0</v>
      </c>
      <c r="I238" s="191">
        <v>0</v>
      </c>
      <c r="J238" s="191">
        <v>806800.41</v>
      </c>
      <c r="K238" s="191">
        <v>0</v>
      </c>
      <c r="L238" s="191">
        <v>102949.96</v>
      </c>
      <c r="M238" s="191">
        <v>385897.64</v>
      </c>
      <c r="N238" s="191">
        <v>0</v>
      </c>
      <c r="O238" s="191">
        <v>684550.64</v>
      </c>
      <c r="P238" s="192">
        <v>0</v>
      </c>
      <c r="Q238" s="153">
        <v>36902.199999999997</v>
      </c>
      <c r="R238" s="153">
        <v>0</v>
      </c>
      <c r="S238" s="153">
        <v>0</v>
      </c>
      <c r="T238" s="153">
        <v>1807264.69</v>
      </c>
      <c r="U238" s="153">
        <f t="shared" si="22"/>
        <v>-209836.16000000015</v>
      </c>
      <c r="V238" s="152">
        <f t="shared" si="19"/>
        <v>5.522821730477804E-7</v>
      </c>
      <c r="W238" s="193"/>
    </row>
    <row r="239" spans="1:23" s="85" customFormat="1" ht="28.5" hidden="1" customHeight="1" outlineLevel="3" x14ac:dyDescent="0.25">
      <c r="A239" s="97" t="s">
        <v>550</v>
      </c>
      <c r="B239" s="194" t="s">
        <v>551</v>
      </c>
      <c r="C239" s="160">
        <v>4864000</v>
      </c>
      <c r="D239" s="160">
        <v>5293000</v>
      </c>
      <c r="E239" s="160">
        <v>5293000</v>
      </c>
      <c r="F239" s="190">
        <f t="shared" si="20"/>
        <v>1.0881990131578947</v>
      </c>
      <c r="G239" s="190">
        <f t="shared" si="21"/>
        <v>1</v>
      </c>
      <c r="H239" s="160">
        <v>0</v>
      </c>
      <c r="I239" s="191">
        <v>0</v>
      </c>
      <c r="J239" s="191">
        <v>3000000</v>
      </c>
      <c r="K239" s="191">
        <v>0</v>
      </c>
      <c r="L239" s="191">
        <v>0</v>
      </c>
      <c r="M239" s="191">
        <v>0</v>
      </c>
      <c r="N239" s="191">
        <v>2293000</v>
      </c>
      <c r="O239" s="191">
        <v>0</v>
      </c>
      <c r="P239" s="192">
        <v>0</v>
      </c>
      <c r="Q239" s="153">
        <v>0</v>
      </c>
      <c r="R239" s="153">
        <v>0</v>
      </c>
      <c r="S239" s="153">
        <v>0</v>
      </c>
      <c r="T239" s="153">
        <v>6532300</v>
      </c>
      <c r="U239" s="153">
        <f t="shared" si="22"/>
        <v>1239300</v>
      </c>
      <c r="V239" s="152">
        <f t="shared" si="19"/>
        <v>1.5308543698237986E-7</v>
      </c>
      <c r="W239" s="193"/>
    </row>
    <row r="240" spans="1:23" s="85" customFormat="1" ht="28.5" hidden="1" customHeight="1" outlineLevel="3" x14ac:dyDescent="0.25">
      <c r="A240" s="97" t="s">
        <v>552</v>
      </c>
      <c r="B240" s="194" t="s">
        <v>553</v>
      </c>
      <c r="C240" s="160"/>
      <c r="D240" s="160"/>
      <c r="E240" s="160"/>
      <c r="F240" s="190"/>
      <c r="G240" s="190"/>
      <c r="H240" s="160"/>
      <c r="I240" s="191"/>
      <c r="J240" s="191"/>
      <c r="K240" s="191"/>
      <c r="L240" s="191"/>
      <c r="M240" s="191"/>
      <c r="N240" s="191"/>
      <c r="O240" s="191"/>
      <c r="P240" s="192"/>
      <c r="Q240" s="153"/>
      <c r="R240" s="153"/>
      <c r="S240" s="153"/>
      <c r="T240" s="153">
        <v>10363500</v>
      </c>
      <c r="U240" s="153"/>
      <c r="V240" s="152">
        <f t="shared" si="19"/>
        <v>0</v>
      </c>
      <c r="W240" s="193"/>
    </row>
    <row r="241" spans="1:23" s="85" customFormat="1" ht="28.5" hidden="1" customHeight="1" outlineLevel="3" x14ac:dyDescent="0.25">
      <c r="A241" s="97" t="s">
        <v>554</v>
      </c>
      <c r="B241" s="194" t="s">
        <v>555</v>
      </c>
      <c r="C241" s="160">
        <v>3888700</v>
      </c>
      <c r="D241" s="160">
        <v>3888700</v>
      </c>
      <c r="E241" s="160">
        <v>3888700</v>
      </c>
      <c r="F241" s="190">
        <f t="shared" si="20"/>
        <v>1</v>
      </c>
      <c r="G241" s="190">
        <f t="shared" si="21"/>
        <v>1</v>
      </c>
      <c r="H241" s="160">
        <v>0</v>
      </c>
      <c r="I241" s="191">
        <v>0</v>
      </c>
      <c r="J241" s="191">
        <v>0</v>
      </c>
      <c r="K241" s="191">
        <v>2674478.6</v>
      </c>
      <c r="L241" s="191">
        <v>1214221.3999999999</v>
      </c>
      <c r="M241" s="191">
        <v>0</v>
      </c>
      <c r="N241" s="191">
        <v>0</v>
      </c>
      <c r="O241" s="191">
        <v>0</v>
      </c>
      <c r="P241" s="192">
        <v>0</v>
      </c>
      <c r="Q241" s="154">
        <v>0</v>
      </c>
      <c r="R241" s="153">
        <v>0</v>
      </c>
      <c r="S241" s="153">
        <v>0</v>
      </c>
      <c r="T241" s="153"/>
      <c r="U241" s="153">
        <f t="shared" si="22"/>
        <v>-3888700</v>
      </c>
      <c r="V241" s="152" t="e">
        <f t="shared" si="19"/>
        <v>#DIV/0!</v>
      </c>
      <c r="W241" s="193"/>
    </row>
    <row r="242" spans="1:23" s="85" customFormat="1" ht="28.5" hidden="1" customHeight="1" outlineLevel="3" x14ac:dyDescent="0.25">
      <c r="A242" s="97" t="s">
        <v>556</v>
      </c>
      <c r="B242" s="194" t="s">
        <v>557</v>
      </c>
      <c r="C242" s="160"/>
      <c r="D242" s="160"/>
      <c r="E242" s="160"/>
      <c r="F242" s="190"/>
      <c r="G242" s="190"/>
      <c r="H242" s="160"/>
      <c r="I242" s="191"/>
      <c r="J242" s="191"/>
      <c r="K242" s="191"/>
      <c r="L242" s="191"/>
      <c r="M242" s="191"/>
      <c r="N242" s="191"/>
      <c r="O242" s="191"/>
      <c r="P242" s="192"/>
      <c r="Q242" s="154"/>
      <c r="R242" s="153"/>
      <c r="S242" s="153"/>
      <c r="T242" s="153">
        <v>4177500</v>
      </c>
      <c r="U242" s="153"/>
      <c r="V242" s="152">
        <f t="shared" si="19"/>
        <v>0</v>
      </c>
      <c r="W242" s="193"/>
    </row>
    <row r="243" spans="1:23" s="202" customFormat="1" ht="27" hidden="1" customHeight="1" outlineLevel="4" x14ac:dyDescent="0.25">
      <c r="A243" s="197" t="s">
        <v>558</v>
      </c>
      <c r="B243" s="198" t="s">
        <v>559</v>
      </c>
      <c r="C243" s="199">
        <v>13636400</v>
      </c>
      <c r="D243" s="199">
        <v>13636400</v>
      </c>
      <c r="E243" s="199">
        <v>13477839.109999999</v>
      </c>
      <c r="F243" s="200">
        <f t="shared" si="20"/>
        <v>0.98837223240738026</v>
      </c>
      <c r="G243" s="200">
        <f t="shared" si="21"/>
        <v>0.98837223240738026</v>
      </c>
      <c r="H243" s="199">
        <v>0</v>
      </c>
      <c r="I243" s="199">
        <v>0</v>
      </c>
      <c r="J243" s="199">
        <v>12766760.289999999</v>
      </c>
      <c r="K243" s="199">
        <v>389910.27</v>
      </c>
      <c r="L243" s="199">
        <v>263609.08</v>
      </c>
      <c r="M243" s="201">
        <v>0</v>
      </c>
      <c r="N243" s="201">
        <v>57559.47</v>
      </c>
      <c r="O243" s="201">
        <v>0</v>
      </c>
      <c r="P243" s="201">
        <v>0</v>
      </c>
      <c r="Q243" s="201">
        <v>0</v>
      </c>
      <c r="R243" s="201">
        <v>0</v>
      </c>
      <c r="S243" s="201">
        <v>0</v>
      </c>
      <c r="T243" s="201">
        <v>14038346.689999999</v>
      </c>
      <c r="U243" s="201">
        <f t="shared" si="22"/>
        <v>560507.58000000007</v>
      </c>
      <c r="V243" s="152">
        <f t="shared" si="19"/>
        <v>7.0405173360722884E-8</v>
      </c>
    </row>
    <row r="244" spans="1:23" s="85" customFormat="1" ht="28.5" hidden="1" customHeight="1" outlineLevel="3" x14ac:dyDescent="0.25">
      <c r="A244" s="97" t="s">
        <v>560</v>
      </c>
      <c r="B244" s="194" t="s">
        <v>561</v>
      </c>
      <c r="C244" s="160">
        <v>30747500</v>
      </c>
      <c r="D244" s="160">
        <v>30749600</v>
      </c>
      <c r="E244" s="160">
        <v>23581462.170000002</v>
      </c>
      <c r="F244" s="190">
        <f t="shared" si="20"/>
        <v>0.7669391713147411</v>
      </c>
      <c r="G244" s="190">
        <f t="shared" si="21"/>
        <v>0.76688679429976325</v>
      </c>
      <c r="H244" s="160">
        <v>0</v>
      </c>
      <c r="I244" s="191">
        <v>0</v>
      </c>
      <c r="J244" s="191">
        <v>0</v>
      </c>
      <c r="K244" s="191">
        <v>0</v>
      </c>
      <c r="L244" s="191">
        <v>0</v>
      </c>
      <c r="M244" s="191">
        <v>11669460.32</v>
      </c>
      <c r="N244" s="191">
        <v>7109838.6799999997</v>
      </c>
      <c r="O244" s="191">
        <v>0</v>
      </c>
      <c r="P244" s="192">
        <v>3550000</v>
      </c>
      <c r="Q244" s="153">
        <v>1252163.17</v>
      </c>
      <c r="R244" s="153">
        <v>0</v>
      </c>
      <c r="S244" s="153">
        <v>0</v>
      </c>
      <c r="T244" s="153">
        <v>27298749.989999998</v>
      </c>
      <c r="U244" s="153">
        <f t="shared" si="22"/>
        <v>3717287.8199999966</v>
      </c>
      <c r="V244" s="152">
        <f t="shared" si="19"/>
        <v>2.8092377657610224E-8</v>
      </c>
      <c r="W244" s="193"/>
    </row>
    <row r="245" spans="1:23" s="85" customFormat="1" ht="28.5" hidden="1" customHeight="1" outlineLevel="3" x14ac:dyDescent="0.25">
      <c r="A245" s="97" t="s">
        <v>562</v>
      </c>
      <c r="B245" s="194" t="s">
        <v>563</v>
      </c>
      <c r="C245" s="160">
        <v>47430300</v>
      </c>
      <c r="D245" s="160">
        <v>46556000</v>
      </c>
      <c r="E245" s="160">
        <v>54990751.32</v>
      </c>
      <c r="F245" s="190">
        <f t="shared" si="20"/>
        <v>1.15940129663949</v>
      </c>
      <c r="G245" s="190">
        <f t="shared" si="21"/>
        <v>1.1811743130853165</v>
      </c>
      <c r="H245" s="160">
        <v>0</v>
      </c>
      <c r="I245" s="191">
        <v>0</v>
      </c>
      <c r="J245" s="191">
        <v>0</v>
      </c>
      <c r="K245" s="191">
        <v>0</v>
      </c>
      <c r="L245" s="191">
        <v>0</v>
      </c>
      <c r="M245" s="191">
        <v>12343424.5</v>
      </c>
      <c r="N245" s="191">
        <v>10137409.630000001</v>
      </c>
      <c r="O245" s="191">
        <v>5464743.7300000004</v>
      </c>
      <c r="P245" s="192">
        <v>0</v>
      </c>
      <c r="Q245" s="153">
        <v>0</v>
      </c>
      <c r="R245" s="153">
        <v>0</v>
      </c>
      <c r="S245" s="153">
        <v>27045173.460000001</v>
      </c>
      <c r="T245" s="153">
        <v>30236001.41</v>
      </c>
      <c r="U245" s="153">
        <f t="shared" si="22"/>
        <v>-24754749.91</v>
      </c>
      <c r="V245" s="152">
        <f t="shared" si="19"/>
        <v>3.9065162653903862E-8</v>
      </c>
      <c r="W245" s="193"/>
    </row>
    <row r="246" spans="1:23" s="85" customFormat="1" ht="28.5" hidden="1" customHeight="1" outlineLevel="3" x14ac:dyDescent="0.25">
      <c r="A246" s="97" t="s">
        <v>564</v>
      </c>
      <c r="B246" s="194" t="s">
        <v>565</v>
      </c>
      <c r="C246" s="160">
        <v>17979900</v>
      </c>
      <c r="D246" s="160">
        <v>17979900</v>
      </c>
      <c r="E246" s="160">
        <v>17978034.789999999</v>
      </c>
      <c r="F246" s="190">
        <f t="shared" si="20"/>
        <v>0.99989626138076404</v>
      </c>
      <c r="G246" s="190">
        <f t="shared" si="21"/>
        <v>0.99989626138076404</v>
      </c>
      <c r="H246" s="160">
        <v>0</v>
      </c>
      <c r="I246" s="191">
        <v>0</v>
      </c>
      <c r="J246" s="191">
        <v>0</v>
      </c>
      <c r="K246" s="191">
        <v>0</v>
      </c>
      <c r="L246" s="191">
        <v>0</v>
      </c>
      <c r="M246" s="191">
        <v>4914699.51</v>
      </c>
      <c r="N246" s="191">
        <v>0</v>
      </c>
      <c r="O246" s="191">
        <v>0</v>
      </c>
      <c r="P246" s="192">
        <v>5192505.7</v>
      </c>
      <c r="Q246" s="153">
        <v>0</v>
      </c>
      <c r="R246" s="153">
        <v>7870829.5899999999</v>
      </c>
      <c r="S246" s="153">
        <v>-0.01</v>
      </c>
      <c r="T246" s="153"/>
      <c r="U246" s="153">
        <f t="shared" si="22"/>
        <v>-17978034.789999999</v>
      </c>
      <c r="V246" s="152" t="e">
        <f t="shared" si="19"/>
        <v>#DIV/0!</v>
      </c>
      <c r="W246" s="193"/>
    </row>
    <row r="247" spans="1:23" s="85" customFormat="1" ht="28.5" hidden="1" customHeight="1" outlineLevel="3" x14ac:dyDescent="0.25">
      <c r="A247" s="97" t="s">
        <v>566</v>
      </c>
      <c r="B247" s="194" t="s">
        <v>567</v>
      </c>
      <c r="C247" s="160">
        <v>2904100</v>
      </c>
      <c r="D247" s="160">
        <v>2904100</v>
      </c>
      <c r="E247" s="160">
        <v>2903747.17</v>
      </c>
      <c r="F247" s="190">
        <f t="shared" si="20"/>
        <v>0.9998785062497848</v>
      </c>
      <c r="G247" s="190">
        <f t="shared" si="21"/>
        <v>0.9998785062497848</v>
      </c>
      <c r="H247" s="160">
        <v>0</v>
      </c>
      <c r="I247" s="191">
        <v>0</v>
      </c>
      <c r="J247" s="191">
        <v>161041.48000000001</v>
      </c>
      <c r="K247" s="191">
        <v>989132.07</v>
      </c>
      <c r="L247" s="191">
        <v>777485.61</v>
      </c>
      <c r="M247" s="191">
        <v>76786.16</v>
      </c>
      <c r="N247" s="191">
        <v>140244.25</v>
      </c>
      <c r="O247" s="191">
        <v>0</v>
      </c>
      <c r="P247" s="192">
        <v>0</v>
      </c>
      <c r="Q247" s="153">
        <v>259858.84</v>
      </c>
      <c r="R247" s="153">
        <v>410378.16</v>
      </c>
      <c r="S247" s="153">
        <v>88820.6</v>
      </c>
      <c r="T247" s="153">
        <v>2930354.93</v>
      </c>
      <c r="U247" s="153">
        <f t="shared" si="22"/>
        <v>26607.760000000242</v>
      </c>
      <c r="V247" s="152">
        <f t="shared" si="19"/>
        <v>3.4121412939209543E-7</v>
      </c>
      <c r="W247" s="193"/>
    </row>
    <row r="248" spans="1:23" s="85" customFormat="1" ht="28.5" hidden="1" customHeight="1" outlineLevel="3" x14ac:dyDescent="0.25">
      <c r="A248" s="97" t="s">
        <v>568</v>
      </c>
      <c r="B248" s="194" t="s">
        <v>569</v>
      </c>
      <c r="C248" s="160">
        <v>1464800</v>
      </c>
      <c r="D248" s="160">
        <v>1464800</v>
      </c>
      <c r="E248" s="160">
        <v>1464800</v>
      </c>
      <c r="F248" s="190">
        <f t="shared" si="20"/>
        <v>1</v>
      </c>
      <c r="G248" s="190">
        <f t="shared" si="21"/>
        <v>1</v>
      </c>
      <c r="H248" s="160">
        <v>0</v>
      </c>
      <c r="I248" s="191">
        <v>0</v>
      </c>
      <c r="J248" s="191">
        <v>0</v>
      </c>
      <c r="K248" s="191">
        <v>120700</v>
      </c>
      <c r="L248" s="191">
        <v>399999.99</v>
      </c>
      <c r="M248" s="191">
        <v>155500</v>
      </c>
      <c r="N248" s="191">
        <v>0</v>
      </c>
      <c r="O248" s="191">
        <v>427200</v>
      </c>
      <c r="P248" s="192">
        <v>99400</v>
      </c>
      <c r="Q248" s="154">
        <v>0</v>
      </c>
      <c r="R248" s="153">
        <v>262000.01</v>
      </c>
      <c r="S248" s="153">
        <v>0</v>
      </c>
      <c r="T248" s="153">
        <v>1536400</v>
      </c>
      <c r="U248" s="153">
        <f t="shared" si="22"/>
        <v>71600</v>
      </c>
      <c r="V248" s="152">
        <f t="shared" si="19"/>
        <v>6.5087216870606616E-7</v>
      </c>
      <c r="W248" s="193"/>
    </row>
    <row r="249" spans="1:23" s="85" customFormat="1" ht="28.5" hidden="1" customHeight="1" outlineLevel="3" x14ac:dyDescent="0.25">
      <c r="A249" s="97" t="s">
        <v>570</v>
      </c>
      <c r="B249" s="194" t="s">
        <v>571</v>
      </c>
      <c r="C249" s="160"/>
      <c r="D249" s="160"/>
      <c r="E249" s="160"/>
      <c r="F249" s="190"/>
      <c r="G249" s="190"/>
      <c r="H249" s="160"/>
      <c r="I249" s="191"/>
      <c r="J249" s="191"/>
      <c r="K249" s="191"/>
      <c r="L249" s="191"/>
      <c r="M249" s="191"/>
      <c r="N249" s="191"/>
      <c r="O249" s="191"/>
      <c r="P249" s="192"/>
      <c r="Q249" s="154"/>
      <c r="R249" s="153"/>
      <c r="S249" s="153"/>
      <c r="T249" s="153">
        <v>1685000</v>
      </c>
      <c r="U249" s="153"/>
      <c r="V249" s="152">
        <f t="shared" si="19"/>
        <v>0</v>
      </c>
      <c r="W249" s="193"/>
    </row>
    <row r="250" spans="1:23" s="85" customFormat="1" ht="28.5" hidden="1" customHeight="1" outlineLevel="3" x14ac:dyDescent="0.25">
      <c r="A250" s="203" t="s">
        <v>572</v>
      </c>
      <c r="B250" s="204" t="s">
        <v>573</v>
      </c>
      <c r="C250" s="160">
        <v>9233300</v>
      </c>
      <c r="D250" s="160">
        <v>9233300</v>
      </c>
      <c r="E250" s="160">
        <v>9233300</v>
      </c>
      <c r="F250" s="190">
        <f t="shared" si="20"/>
        <v>1</v>
      </c>
      <c r="G250" s="190">
        <f t="shared" si="21"/>
        <v>1</v>
      </c>
      <c r="H250" s="160">
        <v>0</v>
      </c>
      <c r="I250" s="191">
        <v>0</v>
      </c>
      <c r="J250" s="191">
        <v>0</v>
      </c>
      <c r="K250" s="191">
        <v>7017497.9400000004</v>
      </c>
      <c r="L250" s="191">
        <v>0</v>
      </c>
      <c r="M250" s="191">
        <v>0</v>
      </c>
      <c r="N250" s="191">
        <v>1043699.99</v>
      </c>
      <c r="O250" s="191">
        <v>0</v>
      </c>
      <c r="P250" s="192">
        <v>0</v>
      </c>
      <c r="Q250" s="153">
        <v>1172102.07</v>
      </c>
      <c r="R250" s="153">
        <v>0</v>
      </c>
      <c r="S250" s="153">
        <v>0</v>
      </c>
      <c r="T250" s="153">
        <v>5138300</v>
      </c>
      <c r="U250" s="153">
        <f t="shared" si="22"/>
        <v>-4095000</v>
      </c>
      <c r="V250" s="152">
        <f t="shared" si="19"/>
        <v>1.9461689663896621E-7</v>
      </c>
      <c r="W250" s="193"/>
    </row>
    <row r="251" spans="1:23" s="85" customFormat="1" ht="28.5" hidden="1" customHeight="1" outlineLevel="3" x14ac:dyDescent="0.25">
      <c r="A251" s="97" t="s">
        <v>574</v>
      </c>
      <c r="B251" s="194" t="s">
        <v>575</v>
      </c>
      <c r="C251" s="160">
        <v>24581800</v>
      </c>
      <c r="D251" s="160">
        <v>24581800</v>
      </c>
      <c r="E251" s="160">
        <v>24581800</v>
      </c>
      <c r="F251" s="190">
        <f t="shared" si="20"/>
        <v>1</v>
      </c>
      <c r="G251" s="190">
        <f t="shared" si="21"/>
        <v>1</v>
      </c>
      <c r="H251" s="160">
        <v>0</v>
      </c>
      <c r="I251" s="191">
        <v>0</v>
      </c>
      <c r="J251" s="191">
        <v>100000</v>
      </c>
      <c r="K251" s="191">
        <v>100000</v>
      </c>
      <c r="L251" s="191">
        <v>0</v>
      </c>
      <c r="M251" s="191">
        <v>5573746.6799999997</v>
      </c>
      <c r="N251" s="191">
        <v>3549233.82</v>
      </c>
      <c r="O251" s="191">
        <v>2882841.53</v>
      </c>
      <c r="P251" s="192">
        <v>4273747.16</v>
      </c>
      <c r="Q251" s="153">
        <v>1790393.33</v>
      </c>
      <c r="R251" s="153">
        <v>6311837.4800000004</v>
      </c>
      <c r="S251" s="153">
        <v>0</v>
      </c>
      <c r="T251" s="153">
        <v>150445634.18000001</v>
      </c>
      <c r="U251" s="153">
        <f t="shared" si="22"/>
        <v>125863834.18000001</v>
      </c>
      <c r="V251" s="152">
        <f t="shared" si="19"/>
        <v>6.6469193702460948E-9</v>
      </c>
      <c r="W251" s="193"/>
    </row>
    <row r="252" spans="1:23" s="85" customFormat="1" ht="28.5" hidden="1" customHeight="1" outlineLevel="3" x14ac:dyDescent="0.25">
      <c r="A252" s="97" t="s">
        <v>576</v>
      </c>
      <c r="B252" s="194" t="s">
        <v>577</v>
      </c>
      <c r="C252" s="160">
        <v>325561800</v>
      </c>
      <c r="D252" s="160">
        <v>325561800</v>
      </c>
      <c r="E252" s="160">
        <v>464443300</v>
      </c>
      <c r="F252" s="190">
        <f t="shared" si="20"/>
        <v>1.4265902817836735</v>
      </c>
      <c r="G252" s="190">
        <f t="shared" si="21"/>
        <v>1.4265902817836735</v>
      </c>
      <c r="H252" s="160">
        <v>0</v>
      </c>
      <c r="I252" s="191">
        <v>0</v>
      </c>
      <c r="J252" s="191">
        <v>0</v>
      </c>
      <c r="K252" s="191">
        <v>0</v>
      </c>
      <c r="L252" s="191">
        <v>0</v>
      </c>
      <c r="M252" s="191">
        <v>0</v>
      </c>
      <c r="N252" s="191">
        <v>0</v>
      </c>
      <c r="O252" s="191">
        <v>0</v>
      </c>
      <c r="P252" s="192">
        <v>0</v>
      </c>
      <c r="Q252" s="153">
        <v>0</v>
      </c>
      <c r="R252" s="153">
        <v>277019500</v>
      </c>
      <c r="S252" s="153">
        <v>187423800</v>
      </c>
      <c r="T252" s="153">
        <v>188432600</v>
      </c>
      <c r="U252" s="153">
        <f t="shared" si="22"/>
        <v>-276010700</v>
      </c>
      <c r="V252" s="152">
        <f t="shared" si="19"/>
        <v>7.570825227607503E-9</v>
      </c>
      <c r="W252" s="193"/>
    </row>
    <row r="253" spans="1:23" s="85" customFormat="1" ht="28.5" hidden="1" customHeight="1" outlineLevel="3" x14ac:dyDescent="0.25">
      <c r="A253" s="97" t="s">
        <v>578</v>
      </c>
      <c r="B253" s="194" t="s">
        <v>579</v>
      </c>
      <c r="C253" s="160">
        <v>56270000</v>
      </c>
      <c r="D253" s="160">
        <v>56270000</v>
      </c>
      <c r="E253" s="160">
        <v>6178458.8099999996</v>
      </c>
      <c r="F253" s="190">
        <f t="shared" si="20"/>
        <v>0.10980022765239025</v>
      </c>
      <c r="G253" s="190">
        <f t="shared" si="21"/>
        <v>0.10980022765239025</v>
      </c>
      <c r="H253" s="160">
        <v>0</v>
      </c>
      <c r="I253" s="191">
        <v>0</v>
      </c>
      <c r="J253" s="191">
        <v>0</v>
      </c>
      <c r="K253" s="191">
        <v>0</v>
      </c>
      <c r="L253" s="191">
        <v>0</v>
      </c>
      <c r="M253" s="191">
        <v>0</v>
      </c>
      <c r="N253" s="191">
        <v>0</v>
      </c>
      <c r="O253" s="191">
        <v>0</v>
      </c>
      <c r="P253" s="192">
        <v>0</v>
      </c>
      <c r="Q253" s="153">
        <v>0</v>
      </c>
      <c r="R253" s="153">
        <v>0</v>
      </c>
      <c r="S253" s="153">
        <v>6178458.8099999996</v>
      </c>
      <c r="T253" s="153">
        <v>102768333.89</v>
      </c>
      <c r="U253" s="153">
        <f t="shared" si="22"/>
        <v>96589875.079999998</v>
      </c>
      <c r="V253" s="152">
        <f t="shared" si="19"/>
        <v>1.0684247131019656E-9</v>
      </c>
      <c r="W253" s="193"/>
    </row>
    <row r="254" spans="1:23" s="85" customFormat="1" ht="28.5" hidden="1" customHeight="1" outlineLevel="3" x14ac:dyDescent="0.25">
      <c r="A254" s="97" t="s">
        <v>580</v>
      </c>
      <c r="B254" s="194" t="s">
        <v>581</v>
      </c>
      <c r="C254" s="160">
        <v>138354600</v>
      </c>
      <c r="D254" s="160">
        <v>70931700</v>
      </c>
      <c r="E254" s="160">
        <v>70931700</v>
      </c>
      <c r="F254" s="190">
        <f t="shared" si="20"/>
        <v>0.5126804602087679</v>
      </c>
      <c r="G254" s="190">
        <f t="shared" si="21"/>
        <v>1</v>
      </c>
      <c r="H254" s="160">
        <v>0</v>
      </c>
      <c r="I254" s="191">
        <v>0</v>
      </c>
      <c r="J254" s="191">
        <v>0</v>
      </c>
      <c r="K254" s="191">
        <v>55157800</v>
      </c>
      <c r="L254" s="191">
        <v>0</v>
      </c>
      <c r="M254" s="191">
        <v>0</v>
      </c>
      <c r="N254" s="191">
        <v>0</v>
      </c>
      <c r="O254" s="191">
        <v>0</v>
      </c>
      <c r="P254" s="192">
        <v>0</v>
      </c>
      <c r="Q254" s="153">
        <v>0</v>
      </c>
      <c r="R254" s="153">
        <v>15773900</v>
      </c>
      <c r="S254" s="153">
        <v>0</v>
      </c>
      <c r="T254" s="153">
        <v>138568453.63</v>
      </c>
      <c r="U254" s="153">
        <f t="shared" si="22"/>
        <v>67636753.629999995</v>
      </c>
      <c r="V254" s="152">
        <f t="shared" si="19"/>
        <v>7.216649777085342E-9</v>
      </c>
      <c r="W254" s="193"/>
    </row>
    <row r="255" spans="1:23" s="85" customFormat="1" ht="28.5" hidden="1" customHeight="1" outlineLevel="3" x14ac:dyDescent="0.25">
      <c r="A255" s="97" t="s">
        <v>582</v>
      </c>
      <c r="B255" s="194" t="s">
        <v>583</v>
      </c>
      <c r="C255" s="160">
        <v>42975500</v>
      </c>
      <c r="D255" s="160">
        <v>42975500</v>
      </c>
      <c r="E255" s="160">
        <v>38759108.539999999</v>
      </c>
      <c r="F255" s="190">
        <f t="shared" si="20"/>
        <v>0.90188848390361953</v>
      </c>
      <c r="G255" s="190">
        <f t="shared" si="21"/>
        <v>0.90188848390361953</v>
      </c>
      <c r="H255" s="160">
        <v>0</v>
      </c>
      <c r="I255" s="191">
        <v>3827408.07</v>
      </c>
      <c r="J255" s="191">
        <v>2768283.36</v>
      </c>
      <c r="K255" s="191">
        <v>0</v>
      </c>
      <c r="L255" s="191">
        <v>0</v>
      </c>
      <c r="M255" s="191">
        <v>6272983.7000000002</v>
      </c>
      <c r="N255" s="191">
        <v>3598272.74</v>
      </c>
      <c r="O255" s="191">
        <v>2467528.63</v>
      </c>
      <c r="P255" s="192">
        <v>2071024.75</v>
      </c>
      <c r="Q255" s="154">
        <v>4641203.88</v>
      </c>
      <c r="R255" s="153">
        <v>2936425.39</v>
      </c>
      <c r="S255" s="153">
        <v>10175978.02</v>
      </c>
      <c r="T255" s="153">
        <v>54359370.009999998</v>
      </c>
      <c r="U255" s="153">
        <f t="shared" si="22"/>
        <v>15600261.469999999</v>
      </c>
      <c r="V255" s="152">
        <f t="shared" si="19"/>
        <v>1.6591223992068107E-8</v>
      </c>
      <c r="W255" s="193"/>
    </row>
    <row r="256" spans="1:23" s="85" customFormat="1" ht="28.5" hidden="1" customHeight="1" outlineLevel="3" x14ac:dyDescent="0.25">
      <c r="A256" s="97" t="s">
        <v>584</v>
      </c>
      <c r="B256" s="194" t="s">
        <v>585</v>
      </c>
      <c r="C256" s="160">
        <v>188053700</v>
      </c>
      <c r="D256" s="160">
        <v>188053700</v>
      </c>
      <c r="E256" s="160">
        <v>188053700</v>
      </c>
      <c r="F256" s="190">
        <f t="shared" si="20"/>
        <v>1</v>
      </c>
      <c r="G256" s="190">
        <f t="shared" si="21"/>
        <v>1</v>
      </c>
      <c r="H256" s="160">
        <v>0</v>
      </c>
      <c r="I256" s="191">
        <v>0</v>
      </c>
      <c r="J256" s="191">
        <v>0</v>
      </c>
      <c r="K256" s="191">
        <v>14162021.939999999</v>
      </c>
      <c r="L256" s="191">
        <v>11541851.939999999</v>
      </c>
      <c r="M256" s="191">
        <v>13773224.109999999</v>
      </c>
      <c r="N256" s="191">
        <v>8987291.1400000006</v>
      </c>
      <c r="O256" s="191">
        <v>17298872.699999999</v>
      </c>
      <c r="P256" s="192">
        <v>13431209.189999999</v>
      </c>
      <c r="Q256" s="153">
        <v>38845833.280000001</v>
      </c>
      <c r="R256" s="153">
        <v>24020646.68</v>
      </c>
      <c r="S256" s="153">
        <v>45992749.020000003</v>
      </c>
      <c r="T256" s="153">
        <v>191948600</v>
      </c>
      <c r="U256" s="153">
        <f t="shared" si="22"/>
        <v>3894900</v>
      </c>
      <c r="V256" s="152">
        <f t="shared" si="19"/>
        <v>5.2097280209389392E-9</v>
      </c>
      <c r="W256" s="193"/>
    </row>
    <row r="257" spans="1:23" s="85" customFormat="1" ht="28.5" hidden="1" customHeight="1" outlineLevel="3" x14ac:dyDescent="0.25">
      <c r="A257" s="97" t="s">
        <v>586</v>
      </c>
      <c r="B257" s="194" t="s">
        <v>587</v>
      </c>
      <c r="C257" s="160">
        <v>1048000</v>
      </c>
      <c r="D257" s="160">
        <v>1048000</v>
      </c>
      <c r="E257" s="160">
        <v>1048000</v>
      </c>
      <c r="F257" s="190">
        <f t="shared" si="20"/>
        <v>1</v>
      </c>
      <c r="G257" s="190">
        <f t="shared" si="21"/>
        <v>1</v>
      </c>
      <c r="H257" s="160">
        <v>0</v>
      </c>
      <c r="I257" s="191">
        <v>0</v>
      </c>
      <c r="J257" s="191">
        <v>0</v>
      </c>
      <c r="K257" s="191">
        <v>0</v>
      </c>
      <c r="L257" s="191">
        <v>0</v>
      </c>
      <c r="M257" s="191">
        <v>1048000</v>
      </c>
      <c r="N257" s="191">
        <v>0</v>
      </c>
      <c r="O257" s="191">
        <v>0</v>
      </c>
      <c r="P257" s="192">
        <v>0</v>
      </c>
      <c r="Q257" s="153">
        <v>0</v>
      </c>
      <c r="R257" s="153">
        <v>0</v>
      </c>
      <c r="S257" s="153">
        <v>0</v>
      </c>
      <c r="T257" s="153">
        <v>1360700</v>
      </c>
      <c r="U257" s="153">
        <f t="shared" si="22"/>
        <v>312700</v>
      </c>
      <c r="V257" s="152">
        <f t="shared" si="19"/>
        <v>7.349158521349305E-7</v>
      </c>
      <c r="W257" s="193"/>
    </row>
    <row r="258" spans="1:23" s="85" customFormat="1" ht="28.5" hidden="1" customHeight="1" outlineLevel="3" x14ac:dyDescent="0.25">
      <c r="A258" s="205" t="s">
        <v>588</v>
      </c>
      <c r="B258" s="206" t="s">
        <v>589</v>
      </c>
      <c r="C258" s="160">
        <v>58090300</v>
      </c>
      <c r="D258" s="160">
        <v>58090300</v>
      </c>
      <c r="E258" s="160">
        <v>38456275.07</v>
      </c>
      <c r="F258" s="190">
        <f t="shared" si="20"/>
        <v>0.66200854652153629</v>
      </c>
      <c r="G258" s="190">
        <f t="shared" si="21"/>
        <v>0.66200854652153629</v>
      </c>
      <c r="H258" s="160">
        <v>0</v>
      </c>
      <c r="I258" s="191">
        <v>0</v>
      </c>
      <c r="J258" s="191">
        <v>74072</v>
      </c>
      <c r="K258" s="191">
        <v>0</v>
      </c>
      <c r="L258" s="191">
        <v>956214.21</v>
      </c>
      <c r="M258" s="191">
        <v>5584032.3499999996</v>
      </c>
      <c r="N258" s="191">
        <v>0</v>
      </c>
      <c r="O258" s="191">
        <v>3832414.46</v>
      </c>
      <c r="P258" s="192">
        <v>6704490.0700000003</v>
      </c>
      <c r="Q258" s="153">
        <v>1293882.45</v>
      </c>
      <c r="R258" s="153">
        <v>6716206.6900000004</v>
      </c>
      <c r="S258" s="153">
        <v>13294962.84</v>
      </c>
      <c r="T258" s="153">
        <v>7334970.79</v>
      </c>
      <c r="U258" s="153">
        <f t="shared" si="22"/>
        <v>-31121304.280000001</v>
      </c>
      <c r="V258" s="152">
        <f t="shared" si="19"/>
        <v>9.0253739990904076E-8</v>
      </c>
      <c r="W258" s="193"/>
    </row>
    <row r="259" spans="1:23" s="85" customFormat="1" ht="28.5" hidden="1" customHeight="1" outlineLevel="3" x14ac:dyDescent="0.25">
      <c r="A259" s="97" t="s">
        <v>590</v>
      </c>
      <c r="B259" s="194" t="s">
        <v>591</v>
      </c>
      <c r="C259" s="160">
        <v>0</v>
      </c>
      <c r="D259" s="160">
        <v>25676200</v>
      </c>
      <c r="E259" s="160">
        <v>0</v>
      </c>
      <c r="F259" s="190"/>
      <c r="G259" s="190">
        <f t="shared" si="21"/>
        <v>0</v>
      </c>
      <c r="H259" s="160">
        <v>0</v>
      </c>
      <c r="I259" s="191">
        <v>0</v>
      </c>
      <c r="J259" s="191">
        <v>0</v>
      </c>
      <c r="K259" s="191">
        <v>0</v>
      </c>
      <c r="L259" s="191">
        <v>0</v>
      </c>
      <c r="M259" s="191">
        <v>0</v>
      </c>
      <c r="N259" s="191">
        <v>0</v>
      </c>
      <c r="O259" s="191">
        <v>0</v>
      </c>
      <c r="P259" s="192">
        <v>0</v>
      </c>
      <c r="Q259" s="153">
        <v>0</v>
      </c>
      <c r="R259" s="153">
        <v>0</v>
      </c>
      <c r="S259" s="153">
        <v>0</v>
      </c>
      <c r="T259" s="153">
        <v>13723620.27</v>
      </c>
      <c r="U259" s="153">
        <f t="shared" si="22"/>
        <v>13723620.27</v>
      </c>
      <c r="V259" s="152">
        <f t="shared" si="19"/>
        <v>0</v>
      </c>
      <c r="W259" s="193"/>
    </row>
    <row r="260" spans="1:23" s="85" customFormat="1" ht="28.5" hidden="1" customHeight="1" outlineLevel="3" x14ac:dyDescent="0.25">
      <c r="A260" s="97" t="s">
        <v>592</v>
      </c>
      <c r="B260" s="194" t="s">
        <v>593</v>
      </c>
      <c r="C260" s="160">
        <v>0</v>
      </c>
      <c r="D260" s="160">
        <v>222191500</v>
      </c>
      <c r="E260" s="160">
        <v>222191500</v>
      </c>
      <c r="F260" s="190"/>
      <c r="G260" s="190">
        <f t="shared" si="21"/>
        <v>1</v>
      </c>
      <c r="H260" s="160">
        <v>0</v>
      </c>
      <c r="I260" s="191">
        <v>0</v>
      </c>
      <c r="J260" s="191">
        <v>0</v>
      </c>
      <c r="K260" s="191">
        <v>20592669.600000001</v>
      </c>
      <c r="L260" s="191">
        <v>38413640.310000002</v>
      </c>
      <c r="M260" s="191">
        <v>2107785.1</v>
      </c>
      <c r="N260" s="191">
        <v>4325262.03</v>
      </c>
      <c r="O260" s="191">
        <v>25950810.27</v>
      </c>
      <c r="P260" s="192">
        <v>972229.79</v>
      </c>
      <c r="Q260" s="153">
        <v>35056333.020000003</v>
      </c>
      <c r="R260" s="153">
        <v>0</v>
      </c>
      <c r="S260" s="153">
        <v>94772769.879999995</v>
      </c>
      <c r="T260" s="153"/>
      <c r="U260" s="153">
        <f t="shared" si="22"/>
        <v>-222191500</v>
      </c>
      <c r="V260" s="152" t="e">
        <f t="shared" si="19"/>
        <v>#DIV/0!</v>
      </c>
      <c r="W260" s="193"/>
    </row>
    <row r="261" spans="1:23" s="85" customFormat="1" ht="28.5" hidden="1" customHeight="1" outlineLevel="3" x14ac:dyDescent="0.25">
      <c r="A261" s="97" t="s">
        <v>594</v>
      </c>
      <c r="B261" s="194" t="s">
        <v>595</v>
      </c>
      <c r="C261" s="160">
        <v>0</v>
      </c>
      <c r="D261" s="160">
        <v>0</v>
      </c>
      <c r="E261" s="160">
        <v>75372600</v>
      </c>
      <c r="F261" s="190"/>
      <c r="G261" s="190"/>
      <c r="H261" s="160">
        <v>0</v>
      </c>
      <c r="I261" s="191">
        <v>0</v>
      </c>
      <c r="J261" s="191">
        <v>0</v>
      </c>
      <c r="K261" s="191">
        <v>0</v>
      </c>
      <c r="L261" s="191">
        <v>0</v>
      </c>
      <c r="M261" s="191">
        <v>0</v>
      </c>
      <c r="N261" s="191">
        <v>0</v>
      </c>
      <c r="O261" s="191">
        <v>0</v>
      </c>
      <c r="P261" s="192">
        <v>604389.6</v>
      </c>
      <c r="Q261" s="153">
        <v>74768210.400000006</v>
      </c>
      <c r="R261" s="153">
        <v>0</v>
      </c>
      <c r="S261" s="153">
        <v>0</v>
      </c>
      <c r="T261" s="153"/>
      <c r="U261" s="153">
        <f t="shared" si="22"/>
        <v>-75372600</v>
      </c>
      <c r="V261" s="152" t="e">
        <f t="shared" si="19"/>
        <v>#DIV/0!</v>
      </c>
      <c r="W261" s="193"/>
    </row>
    <row r="262" spans="1:23" s="85" customFormat="1" ht="28.5" hidden="1" customHeight="1" outlineLevel="3" x14ac:dyDescent="0.25">
      <c r="A262" s="97" t="s">
        <v>596</v>
      </c>
      <c r="B262" s="194" t="s">
        <v>597</v>
      </c>
      <c r="C262" s="160">
        <v>0</v>
      </c>
      <c r="D262" s="160">
        <v>20000000</v>
      </c>
      <c r="E262" s="160">
        <v>42893186.130000003</v>
      </c>
      <c r="F262" s="190"/>
      <c r="G262" s="190">
        <f t="shared" si="21"/>
        <v>2.1446593064999999</v>
      </c>
      <c r="H262" s="160">
        <v>0</v>
      </c>
      <c r="I262" s="191">
        <v>0</v>
      </c>
      <c r="J262" s="191">
        <v>0</v>
      </c>
      <c r="K262" s="191">
        <v>0</v>
      </c>
      <c r="L262" s="191">
        <v>0</v>
      </c>
      <c r="M262" s="191">
        <v>0</v>
      </c>
      <c r="N262" s="191">
        <v>0</v>
      </c>
      <c r="O262" s="191">
        <v>0</v>
      </c>
      <c r="P262" s="192">
        <v>0</v>
      </c>
      <c r="Q262" s="153">
        <v>0</v>
      </c>
      <c r="R262" s="153">
        <v>0</v>
      </c>
      <c r="S262" s="153">
        <v>42893186.130000003</v>
      </c>
      <c r="T262" s="153"/>
      <c r="U262" s="153">
        <f t="shared" si="22"/>
        <v>-42893186.130000003</v>
      </c>
      <c r="V262" s="152" t="e">
        <f t="shared" si="19"/>
        <v>#DIV/0!</v>
      </c>
      <c r="W262" s="193"/>
    </row>
    <row r="263" spans="1:23" s="85" customFormat="1" ht="28.5" hidden="1" customHeight="1" outlineLevel="3" x14ac:dyDescent="0.25">
      <c r="A263" s="97" t="s">
        <v>598</v>
      </c>
      <c r="B263" s="194" t="s">
        <v>599</v>
      </c>
      <c r="C263" s="160">
        <v>0</v>
      </c>
      <c r="D263" s="160">
        <v>141304700</v>
      </c>
      <c r="E263" s="160">
        <v>138920114.81</v>
      </c>
      <c r="F263" s="190" t="e">
        <f t="shared" si="20"/>
        <v>#DIV/0!</v>
      </c>
      <c r="G263" s="190">
        <f t="shared" si="21"/>
        <v>0.98312451609889839</v>
      </c>
      <c r="H263" s="160">
        <v>0</v>
      </c>
      <c r="I263" s="191">
        <v>0</v>
      </c>
      <c r="J263" s="191">
        <v>0</v>
      </c>
      <c r="K263" s="191">
        <v>42600000</v>
      </c>
      <c r="L263" s="191">
        <v>0</v>
      </c>
      <c r="M263" s="191">
        <v>0</v>
      </c>
      <c r="N263" s="191">
        <v>24852840</v>
      </c>
      <c r="O263" s="191">
        <v>73810464</v>
      </c>
      <c r="P263" s="192">
        <v>0</v>
      </c>
      <c r="Q263" s="153">
        <v>0</v>
      </c>
      <c r="R263" s="153">
        <v>0</v>
      </c>
      <c r="S263" s="153">
        <v>-2343189.19</v>
      </c>
      <c r="T263" s="153"/>
      <c r="U263" s="153">
        <f t="shared" si="22"/>
        <v>-138920114.81</v>
      </c>
      <c r="V263" s="152" t="e">
        <f t="shared" si="19"/>
        <v>#DIV/0!</v>
      </c>
      <c r="W263" s="193"/>
    </row>
    <row r="264" spans="1:23" s="85" customFormat="1" ht="28.5" hidden="1" customHeight="1" outlineLevel="3" x14ac:dyDescent="0.25">
      <c r="A264" s="97" t="s">
        <v>600</v>
      </c>
      <c r="B264" s="194" t="s">
        <v>601</v>
      </c>
      <c r="C264" s="160">
        <v>117511300</v>
      </c>
      <c r="D264" s="160">
        <v>117511300</v>
      </c>
      <c r="E264" s="160">
        <v>177607900</v>
      </c>
      <c r="F264" s="190">
        <f t="shared" si="20"/>
        <v>1.5114112430038642</v>
      </c>
      <c r="G264" s="190">
        <f t="shared" si="21"/>
        <v>1.5114112430038642</v>
      </c>
      <c r="H264" s="160">
        <v>0</v>
      </c>
      <c r="I264" s="191">
        <v>0</v>
      </c>
      <c r="J264" s="191">
        <v>0</v>
      </c>
      <c r="K264" s="191">
        <v>30000000</v>
      </c>
      <c r="L264" s="191">
        <v>32500000</v>
      </c>
      <c r="M264" s="191">
        <v>32529403.039999999</v>
      </c>
      <c r="N264" s="191">
        <v>0</v>
      </c>
      <c r="O264" s="191">
        <v>0</v>
      </c>
      <c r="P264" s="192">
        <v>0</v>
      </c>
      <c r="Q264" s="153">
        <v>0</v>
      </c>
      <c r="R264" s="153">
        <v>51060309.799999997</v>
      </c>
      <c r="S264" s="153">
        <v>31518187.16</v>
      </c>
      <c r="T264" s="153">
        <v>257488700</v>
      </c>
      <c r="U264" s="153">
        <f t="shared" si="22"/>
        <v>79880800</v>
      </c>
      <c r="V264" s="152">
        <f t="shared" si="19"/>
        <v>5.8698158132914737E-9</v>
      </c>
      <c r="W264" s="193"/>
    </row>
    <row r="265" spans="1:23" s="85" customFormat="1" ht="28.5" hidden="1" customHeight="1" outlineLevel="3" x14ac:dyDescent="0.25">
      <c r="A265" s="97" t="s">
        <v>602</v>
      </c>
      <c r="B265" s="194" t="s">
        <v>603</v>
      </c>
      <c r="C265" s="160">
        <v>360000000</v>
      </c>
      <c r="D265" s="160">
        <v>360000000</v>
      </c>
      <c r="E265" s="160">
        <v>360000000</v>
      </c>
      <c r="F265" s="190">
        <f t="shared" si="20"/>
        <v>1</v>
      </c>
      <c r="G265" s="190">
        <f t="shared" si="21"/>
        <v>1</v>
      </c>
      <c r="H265" s="160">
        <v>0</v>
      </c>
      <c r="I265" s="191">
        <v>0</v>
      </c>
      <c r="J265" s="191">
        <v>0</v>
      </c>
      <c r="K265" s="191">
        <v>264685286.80000001</v>
      </c>
      <c r="L265" s="191">
        <v>0</v>
      </c>
      <c r="M265" s="191">
        <v>0</v>
      </c>
      <c r="N265" s="191">
        <v>0</v>
      </c>
      <c r="O265" s="191">
        <v>0</v>
      </c>
      <c r="P265" s="192">
        <v>0</v>
      </c>
      <c r="Q265" s="153">
        <v>0</v>
      </c>
      <c r="R265" s="153">
        <v>0</v>
      </c>
      <c r="S265" s="153">
        <v>95314713.200000003</v>
      </c>
      <c r="T265" s="153"/>
      <c r="U265" s="153">
        <f t="shared" si="22"/>
        <v>-360000000</v>
      </c>
      <c r="V265" s="152" t="e">
        <f t="shared" ref="V265:V328" si="23">G265/T265</f>
        <v>#DIV/0!</v>
      </c>
      <c r="W265" s="193"/>
    </row>
    <row r="266" spans="1:23" s="85" customFormat="1" ht="28.5" hidden="1" customHeight="1" outlineLevel="3" x14ac:dyDescent="0.25">
      <c r="A266" s="97" t="s">
        <v>604</v>
      </c>
      <c r="B266" s="194" t="s">
        <v>605</v>
      </c>
      <c r="C266" s="160"/>
      <c r="D266" s="160"/>
      <c r="E266" s="160"/>
      <c r="F266" s="190"/>
      <c r="G266" s="190"/>
      <c r="H266" s="160"/>
      <c r="I266" s="191"/>
      <c r="J266" s="191"/>
      <c r="K266" s="191"/>
      <c r="L266" s="191"/>
      <c r="M266" s="191"/>
      <c r="N266" s="191"/>
      <c r="O266" s="191"/>
      <c r="P266" s="192"/>
      <c r="Q266" s="153"/>
      <c r="R266" s="153"/>
      <c r="S266" s="153"/>
      <c r="T266" s="153">
        <v>183293354.06</v>
      </c>
      <c r="U266" s="153"/>
      <c r="V266" s="152">
        <f t="shared" si="23"/>
        <v>0</v>
      </c>
      <c r="W266" s="193"/>
    </row>
    <row r="267" spans="1:23" s="85" customFormat="1" ht="28.5" hidden="1" customHeight="1" outlineLevel="3" x14ac:dyDescent="0.25">
      <c r="A267" s="97" t="s">
        <v>606</v>
      </c>
      <c r="B267" s="194" t="s">
        <v>607</v>
      </c>
      <c r="C267" s="160"/>
      <c r="D267" s="160"/>
      <c r="E267" s="160"/>
      <c r="F267" s="190"/>
      <c r="G267" s="190"/>
      <c r="H267" s="160"/>
      <c r="I267" s="191"/>
      <c r="J267" s="191"/>
      <c r="K267" s="191"/>
      <c r="L267" s="191"/>
      <c r="M267" s="191"/>
      <c r="N267" s="191"/>
      <c r="O267" s="191"/>
      <c r="P267" s="192"/>
      <c r="Q267" s="153"/>
      <c r="R267" s="153"/>
      <c r="S267" s="153"/>
      <c r="T267" s="153">
        <v>26825950.780000001</v>
      </c>
      <c r="U267" s="153"/>
      <c r="V267" s="152">
        <f t="shared" si="23"/>
        <v>0</v>
      </c>
      <c r="W267" s="193"/>
    </row>
    <row r="268" spans="1:23" s="85" customFormat="1" ht="28.5" hidden="1" customHeight="1" outlineLevel="3" x14ac:dyDescent="0.25">
      <c r="A268" s="97" t="s">
        <v>608</v>
      </c>
      <c r="B268" s="194" t="s">
        <v>609</v>
      </c>
      <c r="C268" s="160"/>
      <c r="D268" s="160"/>
      <c r="E268" s="160"/>
      <c r="F268" s="190"/>
      <c r="G268" s="190"/>
      <c r="H268" s="160"/>
      <c r="I268" s="191"/>
      <c r="J268" s="191"/>
      <c r="K268" s="191"/>
      <c r="L268" s="191"/>
      <c r="M268" s="191"/>
      <c r="N268" s="191"/>
      <c r="O268" s="191"/>
      <c r="P268" s="192"/>
      <c r="Q268" s="153"/>
      <c r="R268" s="153"/>
      <c r="S268" s="153"/>
      <c r="T268" s="153">
        <v>17458600</v>
      </c>
      <c r="U268" s="153"/>
      <c r="V268" s="152">
        <f t="shared" si="23"/>
        <v>0</v>
      </c>
      <c r="W268" s="193"/>
    </row>
    <row r="269" spans="1:23" s="85" customFormat="1" ht="28.5" hidden="1" customHeight="1" outlineLevel="3" x14ac:dyDescent="0.25">
      <c r="A269" s="97" t="s">
        <v>610</v>
      </c>
      <c r="B269" s="194" t="s">
        <v>611</v>
      </c>
      <c r="C269" s="160">
        <v>165209398</v>
      </c>
      <c r="D269" s="160">
        <v>93391398</v>
      </c>
      <c r="E269" s="160">
        <v>0</v>
      </c>
      <c r="F269" s="190">
        <f t="shared" ref="F269:F329" si="24">E269/C269</f>
        <v>0</v>
      </c>
      <c r="G269" s="190">
        <f t="shared" ref="G269:G329" si="25">E269/D269</f>
        <v>0</v>
      </c>
      <c r="H269" s="160">
        <v>0</v>
      </c>
      <c r="I269" s="191">
        <v>0</v>
      </c>
      <c r="J269" s="191">
        <v>0</v>
      </c>
      <c r="K269" s="191">
        <v>0</v>
      </c>
      <c r="L269" s="191">
        <v>0</v>
      </c>
      <c r="M269" s="191">
        <v>0</v>
      </c>
      <c r="N269" s="191">
        <v>0</v>
      </c>
      <c r="O269" s="191">
        <v>0</v>
      </c>
      <c r="P269" s="192">
        <v>0</v>
      </c>
      <c r="Q269" s="153">
        <v>0</v>
      </c>
      <c r="R269" s="153">
        <v>0</v>
      </c>
      <c r="S269" s="153">
        <v>0</v>
      </c>
      <c r="T269" s="153"/>
      <c r="U269" s="153">
        <f t="shared" si="22"/>
        <v>0</v>
      </c>
      <c r="V269" s="152" t="e">
        <f t="shared" si="23"/>
        <v>#DIV/0!</v>
      </c>
      <c r="W269" s="193"/>
    </row>
    <row r="270" spans="1:23" s="96" customFormat="1" ht="24" hidden="1" customHeight="1" outlineLevel="3" x14ac:dyDescent="0.25">
      <c r="A270" s="182" t="s">
        <v>612</v>
      </c>
      <c r="B270" s="183" t="s">
        <v>55</v>
      </c>
      <c r="C270" s="184">
        <v>2852669300</v>
      </c>
      <c r="D270" s="184">
        <v>2899700000</v>
      </c>
      <c r="E270" s="184">
        <v>2562509812.3699999</v>
      </c>
      <c r="F270" s="185">
        <f t="shared" si="24"/>
        <v>0.89828491945070532</v>
      </c>
      <c r="G270" s="185">
        <f t="shared" si="25"/>
        <v>0.88371549207504219</v>
      </c>
      <c r="H270" s="184">
        <v>147676946.78999999</v>
      </c>
      <c r="I270" s="186">
        <v>282232993.73000002</v>
      </c>
      <c r="J270" s="186">
        <v>212675212.65000001</v>
      </c>
      <c r="K270" s="186">
        <v>241718075.44</v>
      </c>
      <c r="L270" s="186">
        <v>202615933.75999999</v>
      </c>
      <c r="M270" s="186">
        <v>211246212.62</v>
      </c>
      <c r="N270" s="186">
        <v>210211596.58000001</v>
      </c>
      <c r="O270" s="186">
        <v>206158475.68000001</v>
      </c>
      <c r="P270" s="187">
        <v>207310350.09</v>
      </c>
      <c r="Q270" s="187">
        <v>196099067.58000001</v>
      </c>
      <c r="R270" s="187">
        <v>216501401.78</v>
      </c>
      <c r="S270" s="195">
        <v>228063545.66999999</v>
      </c>
      <c r="T270" s="195">
        <f>SUM(T271:T295)</f>
        <v>2808273754.0499997</v>
      </c>
      <c r="U270" s="195">
        <f t="shared" si="22"/>
        <v>245763941.67999983</v>
      </c>
      <c r="V270" s="152">
        <f t="shared" si="23"/>
        <v>3.1468281566231811E-10</v>
      </c>
      <c r="W270" s="95"/>
    </row>
    <row r="271" spans="1:23" s="85" customFormat="1" ht="27" hidden="1" customHeight="1" outlineLevel="3" x14ac:dyDescent="0.25">
      <c r="A271" s="97" t="s">
        <v>613</v>
      </c>
      <c r="B271" s="194" t="s">
        <v>614</v>
      </c>
      <c r="C271" s="160">
        <v>20431100</v>
      </c>
      <c r="D271" s="160">
        <v>20431100</v>
      </c>
      <c r="E271" s="160">
        <v>21386296.23</v>
      </c>
      <c r="F271" s="190">
        <f t="shared" si="24"/>
        <v>1.0467520706178326</v>
      </c>
      <c r="G271" s="190">
        <f t="shared" si="25"/>
        <v>1.0467520706178326</v>
      </c>
      <c r="H271" s="160">
        <v>0</v>
      </c>
      <c r="I271" s="191">
        <v>1757587.75</v>
      </c>
      <c r="J271" s="191">
        <v>1692192.08</v>
      </c>
      <c r="K271" s="191">
        <v>1642676.39</v>
      </c>
      <c r="L271" s="191">
        <v>2134339.87</v>
      </c>
      <c r="M271" s="191">
        <v>1326798.8500000001</v>
      </c>
      <c r="N271" s="191">
        <v>2841451.55</v>
      </c>
      <c r="O271" s="191">
        <v>1548404.41</v>
      </c>
      <c r="P271" s="192">
        <v>1061114.26</v>
      </c>
      <c r="Q271" s="153">
        <v>1668365.69</v>
      </c>
      <c r="R271" s="153">
        <v>2148493.86</v>
      </c>
      <c r="S271" s="153">
        <v>3564871.52</v>
      </c>
      <c r="T271" s="153">
        <v>18190576</v>
      </c>
      <c r="U271" s="153">
        <f t="shared" si="22"/>
        <v>-3195720.2300000004</v>
      </c>
      <c r="V271" s="152">
        <f t="shared" si="23"/>
        <v>5.754364626045006E-8</v>
      </c>
      <c r="W271" s="193"/>
    </row>
    <row r="272" spans="1:23" s="85" customFormat="1" ht="27.75" hidden="1" customHeight="1" outlineLevel="3" x14ac:dyDescent="0.25">
      <c r="A272" s="97" t="s">
        <v>615</v>
      </c>
      <c r="B272" s="194" t="s">
        <v>616</v>
      </c>
      <c r="C272" s="160">
        <v>717100</v>
      </c>
      <c r="D272" s="160">
        <v>717100</v>
      </c>
      <c r="E272" s="160">
        <v>586636.07999999996</v>
      </c>
      <c r="F272" s="190">
        <f t="shared" si="24"/>
        <v>0.81806732673267324</v>
      </c>
      <c r="G272" s="190">
        <f t="shared" si="25"/>
        <v>0.81806732673267324</v>
      </c>
      <c r="H272" s="160">
        <v>0</v>
      </c>
      <c r="I272" s="191">
        <v>0</v>
      </c>
      <c r="J272" s="191">
        <v>173937.35</v>
      </c>
      <c r="K272" s="191">
        <v>319725.7</v>
      </c>
      <c r="L272" s="191">
        <v>14008</v>
      </c>
      <c r="M272" s="191">
        <v>38611.58</v>
      </c>
      <c r="N272" s="191">
        <v>0</v>
      </c>
      <c r="O272" s="191">
        <v>35561.449999999997</v>
      </c>
      <c r="P272" s="192">
        <v>3960</v>
      </c>
      <c r="Q272" s="153">
        <v>0</v>
      </c>
      <c r="R272" s="153">
        <v>832</v>
      </c>
      <c r="S272" s="153">
        <v>0</v>
      </c>
      <c r="T272" s="153">
        <v>19260.18</v>
      </c>
      <c r="U272" s="153">
        <f t="shared" si="22"/>
        <v>-567375.89999999991</v>
      </c>
      <c r="V272" s="152">
        <f t="shared" si="23"/>
        <v>4.2474542124355702E-5</v>
      </c>
      <c r="W272" s="193"/>
    </row>
    <row r="273" spans="1:23" s="85" customFormat="1" ht="38.25" hidden="1" customHeight="1" outlineLevel="3" x14ac:dyDescent="0.25">
      <c r="A273" s="97" t="s">
        <v>617</v>
      </c>
      <c r="B273" s="194" t="s">
        <v>618</v>
      </c>
      <c r="C273" s="160">
        <v>10551000</v>
      </c>
      <c r="D273" s="160">
        <v>10551000</v>
      </c>
      <c r="E273" s="160">
        <v>0</v>
      </c>
      <c r="F273" s="190">
        <f t="shared" si="24"/>
        <v>0</v>
      </c>
      <c r="G273" s="190">
        <f t="shared" si="25"/>
        <v>0</v>
      </c>
      <c r="H273" s="160">
        <v>0</v>
      </c>
      <c r="I273" s="191">
        <v>0</v>
      </c>
      <c r="J273" s="191">
        <v>0</v>
      </c>
      <c r="K273" s="191">
        <v>0</v>
      </c>
      <c r="L273" s="191">
        <v>0</v>
      </c>
      <c r="M273" s="191">
        <v>0</v>
      </c>
      <c r="N273" s="191">
        <v>0</v>
      </c>
      <c r="O273" s="191">
        <v>0</v>
      </c>
      <c r="P273" s="192">
        <v>0</v>
      </c>
      <c r="Q273" s="153">
        <v>0</v>
      </c>
      <c r="R273" s="153">
        <v>0</v>
      </c>
      <c r="S273" s="153">
        <v>0</v>
      </c>
      <c r="T273" s="153"/>
      <c r="U273" s="153">
        <f t="shared" si="22"/>
        <v>0</v>
      </c>
      <c r="V273" s="152" t="e">
        <f t="shared" si="23"/>
        <v>#DIV/0!</v>
      </c>
      <c r="W273" s="193"/>
    </row>
    <row r="274" spans="1:23" s="85" customFormat="1" ht="30.75" hidden="1" customHeight="1" outlineLevel="3" x14ac:dyDescent="0.25">
      <c r="A274" s="97" t="s">
        <v>619</v>
      </c>
      <c r="B274" s="194" t="s">
        <v>620</v>
      </c>
      <c r="C274" s="160">
        <v>207310100</v>
      </c>
      <c r="D274" s="160">
        <v>142675600</v>
      </c>
      <c r="E274" s="160">
        <v>141071473.83000001</v>
      </c>
      <c r="F274" s="190">
        <f t="shared" si="24"/>
        <v>0.68048529150292247</v>
      </c>
      <c r="G274" s="190">
        <f t="shared" si="25"/>
        <v>0.98875682898827844</v>
      </c>
      <c r="H274" s="160">
        <v>2064355</v>
      </c>
      <c r="I274" s="191">
        <v>9603117.4800000004</v>
      </c>
      <c r="J274" s="191">
        <v>10671072.58</v>
      </c>
      <c r="K274" s="191">
        <v>5256974.22</v>
      </c>
      <c r="L274" s="191">
        <v>11304070.140000001</v>
      </c>
      <c r="M274" s="191">
        <v>11900830.5</v>
      </c>
      <c r="N274" s="191">
        <v>11834347.41</v>
      </c>
      <c r="O274" s="191">
        <v>9677852.2599999998</v>
      </c>
      <c r="P274" s="192">
        <v>10014867.4</v>
      </c>
      <c r="Q274" s="153">
        <v>9783163.4499999993</v>
      </c>
      <c r="R274" s="153">
        <v>20330417.02</v>
      </c>
      <c r="S274" s="153">
        <v>28630406.370000001</v>
      </c>
      <c r="T274" s="153">
        <v>198355820.28999999</v>
      </c>
      <c r="U274" s="153">
        <f t="shared" si="22"/>
        <v>57284346.459999979</v>
      </c>
      <c r="V274" s="152">
        <f t="shared" si="23"/>
        <v>4.984763378975707E-9</v>
      </c>
      <c r="W274" s="193"/>
    </row>
    <row r="275" spans="1:23" s="85" customFormat="1" ht="27.75" hidden="1" customHeight="1" outlineLevel="3" x14ac:dyDescent="0.25">
      <c r="A275" s="97" t="s">
        <v>621</v>
      </c>
      <c r="B275" s="194" t="s">
        <v>622</v>
      </c>
      <c r="C275" s="160">
        <v>4987700</v>
      </c>
      <c r="D275" s="160">
        <v>4987700</v>
      </c>
      <c r="E275" s="160">
        <v>0</v>
      </c>
      <c r="F275" s="190">
        <f t="shared" si="24"/>
        <v>0</v>
      </c>
      <c r="G275" s="190">
        <f t="shared" si="25"/>
        <v>0</v>
      </c>
      <c r="H275" s="160">
        <v>0</v>
      </c>
      <c r="I275" s="191">
        <v>0</v>
      </c>
      <c r="J275" s="191">
        <v>0</v>
      </c>
      <c r="K275" s="191">
        <v>0</v>
      </c>
      <c r="L275" s="191">
        <v>0</v>
      </c>
      <c r="M275" s="191">
        <v>0</v>
      </c>
      <c r="N275" s="191">
        <v>0</v>
      </c>
      <c r="O275" s="191">
        <v>0</v>
      </c>
      <c r="P275" s="192">
        <v>0</v>
      </c>
      <c r="Q275" s="154">
        <v>0</v>
      </c>
      <c r="R275" s="153">
        <v>0</v>
      </c>
      <c r="S275" s="153">
        <v>0</v>
      </c>
      <c r="T275" s="153"/>
      <c r="U275" s="153">
        <f t="shared" si="22"/>
        <v>0</v>
      </c>
      <c r="V275" s="152" t="e">
        <f t="shared" si="23"/>
        <v>#DIV/0!</v>
      </c>
      <c r="W275" s="193"/>
    </row>
    <row r="276" spans="1:23" s="85" customFormat="1" ht="24.75" hidden="1" customHeight="1" outlineLevel="3" x14ac:dyDescent="0.25">
      <c r="A276" s="97" t="s">
        <v>623</v>
      </c>
      <c r="B276" s="194" t="s">
        <v>624</v>
      </c>
      <c r="C276" s="160">
        <v>0</v>
      </c>
      <c r="D276" s="160">
        <v>0</v>
      </c>
      <c r="E276" s="160">
        <v>5036100</v>
      </c>
      <c r="F276" s="190"/>
      <c r="G276" s="190"/>
      <c r="H276" s="160">
        <v>0</v>
      </c>
      <c r="I276" s="191">
        <v>0</v>
      </c>
      <c r="J276" s="191">
        <v>0</v>
      </c>
      <c r="K276" s="191">
        <v>4987700</v>
      </c>
      <c r="L276" s="191">
        <v>0</v>
      </c>
      <c r="M276" s="191">
        <v>0</v>
      </c>
      <c r="N276" s="191">
        <v>0</v>
      </c>
      <c r="O276" s="191">
        <v>0</v>
      </c>
      <c r="P276" s="192">
        <v>0</v>
      </c>
      <c r="Q276" s="153">
        <v>0</v>
      </c>
      <c r="R276" s="153">
        <v>0</v>
      </c>
      <c r="S276" s="153">
        <v>48400</v>
      </c>
      <c r="T276" s="153">
        <v>4593900</v>
      </c>
      <c r="U276" s="153">
        <f t="shared" si="22"/>
        <v>-442200</v>
      </c>
      <c r="V276" s="152">
        <f t="shared" si="23"/>
        <v>0</v>
      </c>
      <c r="W276" s="193"/>
    </row>
    <row r="277" spans="1:23" s="85" customFormat="1" ht="24.75" hidden="1" customHeight="1" outlineLevel="3" x14ac:dyDescent="0.25">
      <c r="A277" s="97" t="s">
        <v>625</v>
      </c>
      <c r="B277" s="194" t="s">
        <v>626</v>
      </c>
      <c r="C277" s="160"/>
      <c r="D277" s="160"/>
      <c r="E277" s="160"/>
      <c r="F277" s="190"/>
      <c r="G277" s="190"/>
      <c r="H277" s="160"/>
      <c r="I277" s="191"/>
      <c r="J277" s="191"/>
      <c r="K277" s="191"/>
      <c r="L277" s="191"/>
      <c r="M277" s="191"/>
      <c r="N277" s="191"/>
      <c r="O277" s="191"/>
      <c r="P277" s="192"/>
      <c r="Q277" s="153"/>
      <c r="R277" s="153"/>
      <c r="S277" s="153"/>
      <c r="T277" s="153">
        <v>7811477.3099999996</v>
      </c>
      <c r="U277" s="153"/>
      <c r="V277" s="152">
        <f t="shared" si="23"/>
        <v>0</v>
      </c>
      <c r="W277" s="193"/>
    </row>
    <row r="278" spans="1:23" s="85" customFormat="1" ht="27" hidden="1" customHeight="1" outlineLevel="3" x14ac:dyDescent="0.25">
      <c r="A278" s="97" t="s">
        <v>627</v>
      </c>
      <c r="B278" s="194" t="s">
        <v>628</v>
      </c>
      <c r="C278" s="160">
        <v>6343600</v>
      </c>
      <c r="D278" s="160">
        <v>13203100</v>
      </c>
      <c r="E278" s="160">
        <v>13390300</v>
      </c>
      <c r="F278" s="190">
        <f t="shared" si="24"/>
        <v>2.1108361182924522</v>
      </c>
      <c r="G278" s="190">
        <f t="shared" si="25"/>
        <v>1.0141784883853036</v>
      </c>
      <c r="H278" s="160">
        <v>0</v>
      </c>
      <c r="I278" s="191">
        <v>0</v>
      </c>
      <c r="J278" s="191">
        <v>0</v>
      </c>
      <c r="K278" s="191">
        <v>13203100</v>
      </c>
      <c r="L278" s="191">
        <v>0</v>
      </c>
      <c r="M278" s="191">
        <v>0</v>
      </c>
      <c r="N278" s="191">
        <v>0</v>
      </c>
      <c r="O278" s="191">
        <v>0</v>
      </c>
      <c r="P278" s="192">
        <v>0</v>
      </c>
      <c r="Q278" s="153">
        <v>0</v>
      </c>
      <c r="R278" s="153">
        <v>0</v>
      </c>
      <c r="S278" s="153">
        <v>187200</v>
      </c>
      <c r="T278" s="153">
        <v>6056700</v>
      </c>
      <c r="U278" s="153">
        <f t="shared" si="22"/>
        <v>-7333600</v>
      </c>
      <c r="V278" s="152">
        <f t="shared" si="23"/>
        <v>1.6744737041380677E-7</v>
      </c>
      <c r="W278" s="193"/>
    </row>
    <row r="279" spans="1:23" s="85" customFormat="1" ht="27.75" hidden="1" customHeight="1" outlineLevel="3" x14ac:dyDescent="0.25">
      <c r="A279" s="97" t="s">
        <v>629</v>
      </c>
      <c r="B279" s="194" t="s">
        <v>630</v>
      </c>
      <c r="C279" s="160">
        <v>71295800</v>
      </c>
      <c r="D279" s="160">
        <v>71295800</v>
      </c>
      <c r="E279" s="160">
        <v>69856877.159999996</v>
      </c>
      <c r="F279" s="190">
        <f t="shared" si="24"/>
        <v>0.97981756513006368</v>
      </c>
      <c r="G279" s="190">
        <f t="shared" si="25"/>
        <v>0.97981756513006368</v>
      </c>
      <c r="H279" s="160">
        <v>0</v>
      </c>
      <c r="I279" s="191">
        <v>66431298.780000001</v>
      </c>
      <c r="J279" s="191">
        <v>1232145.81</v>
      </c>
      <c r="K279" s="191">
        <v>100238.59</v>
      </c>
      <c r="L279" s="191">
        <v>488713.89</v>
      </c>
      <c r="M279" s="191">
        <v>110492.58</v>
      </c>
      <c r="N279" s="191">
        <v>361418.32</v>
      </c>
      <c r="O279" s="191">
        <v>140238.38</v>
      </c>
      <c r="P279" s="192">
        <v>251421.44</v>
      </c>
      <c r="Q279" s="153">
        <v>190066.08</v>
      </c>
      <c r="R279" s="153">
        <v>110468.3</v>
      </c>
      <c r="S279" s="153">
        <v>440374.99</v>
      </c>
      <c r="T279" s="153">
        <v>67591159.849999994</v>
      </c>
      <c r="U279" s="153">
        <f t="shared" si="22"/>
        <v>-2265717.3100000024</v>
      </c>
      <c r="V279" s="152">
        <f t="shared" si="23"/>
        <v>1.4496238373546178E-8</v>
      </c>
      <c r="W279" s="193"/>
    </row>
    <row r="280" spans="1:23" s="85" customFormat="1" ht="30" hidden="1" customHeight="1" outlineLevel="3" x14ac:dyDescent="0.25">
      <c r="A280" s="97" t="s">
        <v>631</v>
      </c>
      <c r="B280" s="194" t="s">
        <v>632</v>
      </c>
      <c r="C280" s="160">
        <v>63400</v>
      </c>
      <c r="D280" s="160">
        <v>73500</v>
      </c>
      <c r="E280" s="160">
        <v>17836.68</v>
      </c>
      <c r="F280" s="190">
        <f t="shared" si="24"/>
        <v>0.28133564668769717</v>
      </c>
      <c r="G280" s="190">
        <f t="shared" si="25"/>
        <v>0.24267591836734695</v>
      </c>
      <c r="H280" s="160">
        <v>0</v>
      </c>
      <c r="I280" s="191">
        <v>2994.28</v>
      </c>
      <c r="J280" s="191">
        <v>1484.24</v>
      </c>
      <c r="K280" s="191">
        <v>1484.24</v>
      </c>
      <c r="L280" s="191">
        <v>1484.24</v>
      </c>
      <c r="M280" s="191">
        <v>1484.24</v>
      </c>
      <c r="N280" s="191">
        <v>1484.24</v>
      </c>
      <c r="O280" s="191">
        <v>1484.24</v>
      </c>
      <c r="P280" s="192">
        <v>1484.24</v>
      </c>
      <c r="Q280" s="153">
        <v>1484.24</v>
      </c>
      <c r="R280" s="153">
        <v>1484.24</v>
      </c>
      <c r="S280" s="153">
        <v>1484.24</v>
      </c>
      <c r="T280" s="153">
        <v>27100</v>
      </c>
      <c r="U280" s="153">
        <f t="shared" si="22"/>
        <v>9263.32</v>
      </c>
      <c r="V280" s="152">
        <f t="shared" si="23"/>
        <v>8.9548309360644632E-6</v>
      </c>
      <c r="W280" s="193"/>
    </row>
    <row r="281" spans="1:23" s="85" customFormat="1" ht="25.5" hidden="1" customHeight="1" outlineLevel="3" x14ac:dyDescent="0.25">
      <c r="A281" s="97" t="s">
        <v>633</v>
      </c>
      <c r="B281" s="194" t="s">
        <v>634</v>
      </c>
      <c r="C281" s="160">
        <v>483387700</v>
      </c>
      <c r="D281" s="160">
        <v>483387700</v>
      </c>
      <c r="E281" s="160">
        <v>430321518.10000002</v>
      </c>
      <c r="F281" s="190">
        <f t="shared" si="24"/>
        <v>0.89022024784660436</v>
      </c>
      <c r="G281" s="190">
        <f t="shared" si="25"/>
        <v>0.89022024784660436</v>
      </c>
      <c r="H281" s="160">
        <v>35179540.539999999</v>
      </c>
      <c r="I281" s="191">
        <v>36645414.409999996</v>
      </c>
      <c r="J281" s="191">
        <v>36174895.439999998</v>
      </c>
      <c r="K281" s="191">
        <v>35799018.719999999</v>
      </c>
      <c r="L281" s="191">
        <v>35768255.32</v>
      </c>
      <c r="M281" s="191">
        <v>36025578.950000003</v>
      </c>
      <c r="N281" s="191">
        <v>34704169.450000003</v>
      </c>
      <c r="O281" s="191">
        <v>36630720.18</v>
      </c>
      <c r="P281" s="192">
        <v>34990112.649999999</v>
      </c>
      <c r="Q281" s="153">
        <v>35904268.270000003</v>
      </c>
      <c r="R281" s="153">
        <v>35630157.859999999</v>
      </c>
      <c r="S281" s="153">
        <v>36869386.310000002</v>
      </c>
      <c r="T281" s="153">
        <v>390038961.62</v>
      </c>
      <c r="U281" s="153">
        <f t="shared" si="22"/>
        <v>-40282556.480000019</v>
      </c>
      <c r="V281" s="152">
        <f t="shared" si="23"/>
        <v>2.2823880059292941E-9</v>
      </c>
      <c r="W281" s="193"/>
    </row>
    <row r="282" spans="1:23" s="85" customFormat="1" ht="25.5" hidden="1" customHeight="1" outlineLevel="3" x14ac:dyDescent="0.25">
      <c r="A282" s="97" t="s">
        <v>635</v>
      </c>
      <c r="B282" s="194" t="s">
        <v>636</v>
      </c>
      <c r="C282" s="160"/>
      <c r="D282" s="160"/>
      <c r="E282" s="160"/>
      <c r="F282" s="190"/>
      <c r="G282" s="190"/>
      <c r="H282" s="160"/>
      <c r="I282" s="191"/>
      <c r="J282" s="191"/>
      <c r="K282" s="191"/>
      <c r="L282" s="191"/>
      <c r="M282" s="191"/>
      <c r="N282" s="191"/>
      <c r="O282" s="191"/>
      <c r="P282" s="192"/>
      <c r="Q282" s="153"/>
      <c r="R282" s="153"/>
      <c r="S282" s="153"/>
      <c r="T282" s="153">
        <v>8241296.2400000002</v>
      </c>
      <c r="U282" s="153"/>
      <c r="V282" s="152">
        <f t="shared" si="23"/>
        <v>0</v>
      </c>
      <c r="W282" s="193"/>
    </row>
    <row r="283" spans="1:23" s="85" customFormat="1" ht="25.5" hidden="1" customHeight="1" outlineLevel="3" x14ac:dyDescent="0.25">
      <c r="A283" s="97" t="s">
        <v>637</v>
      </c>
      <c r="B283" s="194" t="s">
        <v>638</v>
      </c>
      <c r="C283" s="160"/>
      <c r="D283" s="160"/>
      <c r="E283" s="160"/>
      <c r="F283" s="190"/>
      <c r="G283" s="190"/>
      <c r="H283" s="160"/>
      <c r="I283" s="191"/>
      <c r="J283" s="191"/>
      <c r="K283" s="191"/>
      <c r="L283" s="191"/>
      <c r="M283" s="191"/>
      <c r="N283" s="191"/>
      <c r="O283" s="191"/>
      <c r="P283" s="192"/>
      <c r="Q283" s="153"/>
      <c r="R283" s="153"/>
      <c r="S283" s="153"/>
      <c r="T283" s="153">
        <v>2563033.92</v>
      </c>
      <c r="U283" s="153"/>
      <c r="V283" s="152">
        <f t="shared" si="23"/>
        <v>0</v>
      </c>
      <c r="W283" s="193"/>
    </row>
    <row r="284" spans="1:23" s="85" customFormat="1" ht="25.5" hidden="1" customHeight="1" outlineLevel="3" x14ac:dyDescent="0.25">
      <c r="A284" s="97" t="s">
        <v>639</v>
      </c>
      <c r="B284" s="194" t="s">
        <v>640</v>
      </c>
      <c r="C284" s="160"/>
      <c r="D284" s="160"/>
      <c r="E284" s="160"/>
      <c r="F284" s="190"/>
      <c r="G284" s="190"/>
      <c r="H284" s="160"/>
      <c r="I284" s="191"/>
      <c r="J284" s="191"/>
      <c r="K284" s="191"/>
      <c r="L284" s="191"/>
      <c r="M284" s="191"/>
      <c r="N284" s="191"/>
      <c r="O284" s="191"/>
      <c r="P284" s="192"/>
      <c r="Q284" s="153"/>
      <c r="R284" s="153"/>
      <c r="S284" s="153"/>
      <c r="T284" s="153">
        <v>176371.84</v>
      </c>
      <c r="U284" s="153"/>
      <c r="V284" s="152">
        <f t="shared" si="23"/>
        <v>0</v>
      </c>
      <c r="W284" s="193"/>
    </row>
    <row r="285" spans="1:23" s="85" customFormat="1" ht="29.25" hidden="1" customHeight="1" outlineLevel="3" x14ac:dyDescent="0.25">
      <c r="A285" s="97" t="s">
        <v>641</v>
      </c>
      <c r="B285" s="194" t="s">
        <v>642</v>
      </c>
      <c r="C285" s="160">
        <v>611685800</v>
      </c>
      <c r="D285" s="160">
        <v>611685800</v>
      </c>
      <c r="E285" s="160">
        <v>375816248.31999999</v>
      </c>
      <c r="F285" s="190">
        <f t="shared" si="24"/>
        <v>0.6143942663373908</v>
      </c>
      <c r="G285" s="190">
        <f t="shared" si="25"/>
        <v>0.6143942663373908</v>
      </c>
      <c r="H285" s="160">
        <v>38539631.740000002</v>
      </c>
      <c r="I285" s="191">
        <v>30902303.210000001</v>
      </c>
      <c r="J285" s="191">
        <v>33860932.530000001</v>
      </c>
      <c r="K285" s="191">
        <v>33393524.5</v>
      </c>
      <c r="L285" s="191">
        <v>31144245.449999999</v>
      </c>
      <c r="M285" s="191">
        <v>28596180.640000001</v>
      </c>
      <c r="N285" s="191">
        <v>30492136.370000001</v>
      </c>
      <c r="O285" s="191">
        <v>30665371.609999999</v>
      </c>
      <c r="P285" s="192">
        <v>30146684.289999999</v>
      </c>
      <c r="Q285" s="153">
        <v>24395957.739999998</v>
      </c>
      <c r="R285" s="153">
        <v>30448453.359999999</v>
      </c>
      <c r="S285" s="153">
        <v>33230826.879999999</v>
      </c>
      <c r="T285" s="153">
        <v>523777199.87</v>
      </c>
      <c r="U285" s="153">
        <f t="shared" si="22"/>
        <v>147960951.55000001</v>
      </c>
      <c r="V285" s="152">
        <f t="shared" si="23"/>
        <v>1.1730068939424657E-9</v>
      </c>
      <c r="W285" s="193"/>
    </row>
    <row r="286" spans="1:23" s="85" customFormat="1" ht="37.5" hidden="1" customHeight="1" outlineLevel="3" x14ac:dyDescent="0.25">
      <c r="A286" s="97" t="s">
        <v>643</v>
      </c>
      <c r="B286" s="194" t="s">
        <v>644</v>
      </c>
      <c r="C286" s="160">
        <v>0</v>
      </c>
      <c r="D286" s="160">
        <v>116699100</v>
      </c>
      <c r="E286" s="160">
        <v>116699100</v>
      </c>
      <c r="F286" s="190"/>
      <c r="G286" s="190">
        <f t="shared" si="25"/>
        <v>1</v>
      </c>
      <c r="H286" s="160">
        <v>0</v>
      </c>
      <c r="I286" s="191">
        <v>0</v>
      </c>
      <c r="J286" s="191">
        <v>0</v>
      </c>
      <c r="K286" s="191">
        <v>21001119</v>
      </c>
      <c r="L286" s="191">
        <v>11299807</v>
      </c>
      <c r="M286" s="191">
        <v>12299807</v>
      </c>
      <c r="N286" s="191">
        <v>13299807</v>
      </c>
      <c r="O286" s="191">
        <v>12299807</v>
      </c>
      <c r="P286" s="192">
        <v>12599337.27</v>
      </c>
      <c r="Q286" s="153">
        <v>13799807</v>
      </c>
      <c r="R286" s="153">
        <v>13800081.73</v>
      </c>
      <c r="S286" s="153">
        <v>6299527</v>
      </c>
      <c r="T286" s="153"/>
      <c r="U286" s="153">
        <f t="shared" ref="U286:U361" si="26">T286-E286</f>
        <v>-116699100</v>
      </c>
      <c r="V286" s="152" t="e">
        <f t="shared" si="23"/>
        <v>#DIV/0!</v>
      </c>
      <c r="W286" s="193"/>
    </row>
    <row r="287" spans="1:23" s="85" customFormat="1" ht="37.5" hidden="1" customHeight="1" outlineLevel="3" x14ac:dyDescent="0.25">
      <c r="A287" s="97" t="s">
        <v>645</v>
      </c>
      <c r="B287" s="194" t="s">
        <v>646</v>
      </c>
      <c r="C287" s="160"/>
      <c r="D287" s="160"/>
      <c r="E287" s="160"/>
      <c r="F287" s="190"/>
      <c r="G287" s="190"/>
      <c r="H287" s="160"/>
      <c r="I287" s="191"/>
      <c r="J287" s="191"/>
      <c r="K287" s="191"/>
      <c r="L287" s="191"/>
      <c r="M287" s="191"/>
      <c r="N287" s="191"/>
      <c r="O287" s="191"/>
      <c r="P287" s="192"/>
      <c r="Q287" s="153"/>
      <c r="R287" s="153"/>
      <c r="S287" s="153"/>
      <c r="T287" s="153">
        <v>403259965.5</v>
      </c>
      <c r="U287" s="153"/>
      <c r="V287" s="152">
        <f t="shared" si="23"/>
        <v>0</v>
      </c>
      <c r="W287" s="193"/>
    </row>
    <row r="288" spans="1:23" s="85" customFormat="1" ht="28.5" hidden="1" customHeight="1" outlineLevel="3" x14ac:dyDescent="0.25">
      <c r="A288" s="97" t="s">
        <v>647</v>
      </c>
      <c r="B288" s="194" t="s">
        <v>648</v>
      </c>
      <c r="C288" s="160">
        <v>5584400</v>
      </c>
      <c r="D288" s="160">
        <v>1571700</v>
      </c>
      <c r="E288" s="160">
        <v>1627300</v>
      </c>
      <c r="F288" s="190">
        <f t="shared" si="24"/>
        <v>0.2914010457703603</v>
      </c>
      <c r="G288" s="190">
        <f t="shared" si="25"/>
        <v>1.0353757078322836</v>
      </c>
      <c r="H288" s="160">
        <v>0</v>
      </c>
      <c r="I288" s="191">
        <v>0</v>
      </c>
      <c r="J288" s="191">
        <v>1571700</v>
      </c>
      <c r="K288" s="191">
        <v>0</v>
      </c>
      <c r="L288" s="191">
        <v>0</v>
      </c>
      <c r="M288" s="191">
        <v>0</v>
      </c>
      <c r="N288" s="191">
        <v>0</v>
      </c>
      <c r="O288" s="191">
        <v>0</v>
      </c>
      <c r="P288" s="192">
        <v>0</v>
      </c>
      <c r="Q288" s="153">
        <v>0</v>
      </c>
      <c r="R288" s="153">
        <v>0</v>
      </c>
      <c r="S288" s="153">
        <v>55600</v>
      </c>
      <c r="T288" s="153">
        <v>5541100</v>
      </c>
      <c r="U288" s="153">
        <f t="shared" si="26"/>
        <v>3913800</v>
      </c>
      <c r="V288" s="152">
        <f t="shared" si="23"/>
        <v>1.8685382105218885E-7</v>
      </c>
      <c r="W288" s="193"/>
    </row>
    <row r="289" spans="1:23" s="85" customFormat="1" ht="27" hidden="1" customHeight="1" outlineLevel="3" x14ac:dyDescent="0.25">
      <c r="A289" s="97" t="s">
        <v>649</v>
      </c>
      <c r="B289" s="194" t="s">
        <v>650</v>
      </c>
      <c r="C289" s="160">
        <v>3723900</v>
      </c>
      <c r="D289" s="160">
        <v>0</v>
      </c>
      <c r="E289" s="160">
        <v>0</v>
      </c>
      <c r="F289" s="190">
        <f t="shared" si="24"/>
        <v>0</v>
      </c>
      <c r="G289" s="190"/>
      <c r="H289" s="160">
        <v>0</v>
      </c>
      <c r="I289" s="191">
        <v>0</v>
      </c>
      <c r="J289" s="191">
        <v>0</v>
      </c>
      <c r="K289" s="191">
        <v>0</v>
      </c>
      <c r="L289" s="191">
        <v>0</v>
      </c>
      <c r="M289" s="191">
        <v>0</v>
      </c>
      <c r="N289" s="191">
        <v>0</v>
      </c>
      <c r="O289" s="191">
        <v>0</v>
      </c>
      <c r="P289" s="192">
        <v>0</v>
      </c>
      <c r="Q289" s="153">
        <v>0</v>
      </c>
      <c r="R289" s="153">
        <v>0</v>
      </c>
      <c r="S289" s="153">
        <v>0</v>
      </c>
      <c r="T289" s="153">
        <v>10697800</v>
      </c>
      <c r="U289" s="153">
        <f t="shared" si="26"/>
        <v>10697800</v>
      </c>
      <c r="V289" s="152">
        <f t="shared" si="23"/>
        <v>0</v>
      </c>
      <c r="W289" s="193"/>
    </row>
    <row r="290" spans="1:23" s="85" customFormat="1" ht="26.25" hidden="1" customHeight="1" outlineLevel="3" x14ac:dyDescent="0.25">
      <c r="A290" s="97" t="s">
        <v>651</v>
      </c>
      <c r="B290" s="194" t="s">
        <v>652</v>
      </c>
      <c r="C290" s="160">
        <v>43300</v>
      </c>
      <c r="D290" s="160">
        <v>82400</v>
      </c>
      <c r="E290" s="160">
        <v>82400</v>
      </c>
      <c r="F290" s="190">
        <f t="shared" si="24"/>
        <v>1.9030023094688222</v>
      </c>
      <c r="G290" s="190">
        <f t="shared" si="25"/>
        <v>1</v>
      </c>
      <c r="H290" s="160">
        <v>0</v>
      </c>
      <c r="I290" s="191">
        <v>0</v>
      </c>
      <c r="J290" s="191">
        <v>0</v>
      </c>
      <c r="K290" s="191">
        <v>0</v>
      </c>
      <c r="L290" s="191">
        <v>37080</v>
      </c>
      <c r="M290" s="191">
        <v>45320</v>
      </c>
      <c r="N290" s="191">
        <v>0</v>
      </c>
      <c r="O290" s="191">
        <v>0</v>
      </c>
      <c r="P290" s="192">
        <v>0</v>
      </c>
      <c r="Q290" s="153">
        <v>0</v>
      </c>
      <c r="R290" s="153">
        <v>0</v>
      </c>
      <c r="S290" s="153">
        <v>0</v>
      </c>
      <c r="T290" s="153">
        <v>64900</v>
      </c>
      <c r="U290" s="153">
        <f t="shared" si="26"/>
        <v>-17500</v>
      </c>
      <c r="V290" s="152">
        <f t="shared" si="23"/>
        <v>1.5408320493066255E-5</v>
      </c>
      <c r="W290" s="193"/>
    </row>
    <row r="291" spans="1:23" s="85" customFormat="1" ht="29.25" hidden="1" customHeight="1" outlineLevel="3" x14ac:dyDescent="0.25">
      <c r="A291" s="97" t="s">
        <v>653</v>
      </c>
      <c r="B291" s="194" t="s">
        <v>654</v>
      </c>
      <c r="C291" s="160">
        <v>5940100</v>
      </c>
      <c r="D291" s="160">
        <v>1734100</v>
      </c>
      <c r="E291" s="160">
        <v>1734100</v>
      </c>
      <c r="F291" s="190">
        <f t="shared" si="24"/>
        <v>0.29193111227083718</v>
      </c>
      <c r="G291" s="190">
        <f t="shared" si="25"/>
        <v>1</v>
      </c>
      <c r="H291" s="160">
        <v>0</v>
      </c>
      <c r="I291" s="191">
        <v>0</v>
      </c>
      <c r="J291" s="191">
        <v>1734100</v>
      </c>
      <c r="K291" s="191">
        <v>0</v>
      </c>
      <c r="L291" s="191">
        <v>0</v>
      </c>
      <c r="M291" s="191">
        <v>0</v>
      </c>
      <c r="N291" s="191">
        <v>0</v>
      </c>
      <c r="O291" s="191">
        <v>0</v>
      </c>
      <c r="P291" s="192">
        <v>0</v>
      </c>
      <c r="Q291" s="153">
        <v>0</v>
      </c>
      <c r="R291" s="153">
        <v>0</v>
      </c>
      <c r="S291" s="153">
        <v>0</v>
      </c>
      <c r="T291" s="153">
        <v>18127000</v>
      </c>
      <c r="U291" s="153">
        <f t="shared" si="26"/>
        <v>16392900</v>
      </c>
      <c r="V291" s="152">
        <f t="shared" si="23"/>
        <v>5.5166326474320078E-8</v>
      </c>
      <c r="W291" s="193"/>
    </row>
    <row r="292" spans="1:23" s="85" customFormat="1" ht="39.75" hidden="1" customHeight="1" outlineLevel="3" x14ac:dyDescent="0.25">
      <c r="A292" s="97" t="s">
        <v>655</v>
      </c>
      <c r="B292" s="194" t="s">
        <v>656</v>
      </c>
      <c r="C292" s="160">
        <v>139871700</v>
      </c>
      <c r="D292" s="160">
        <v>139871700</v>
      </c>
      <c r="E292" s="160">
        <v>149735913.69</v>
      </c>
      <c r="F292" s="190">
        <f t="shared" si="24"/>
        <v>1.0705232987802393</v>
      </c>
      <c r="G292" s="190">
        <f t="shared" si="25"/>
        <v>1.0705232987802393</v>
      </c>
      <c r="H292" s="160">
        <v>0</v>
      </c>
      <c r="I292" s="191">
        <v>40614741.880000003</v>
      </c>
      <c r="J292" s="191">
        <v>29507480.530000001</v>
      </c>
      <c r="K292" s="191">
        <v>26063467.960000001</v>
      </c>
      <c r="L292" s="191">
        <v>15048137.35</v>
      </c>
      <c r="M292" s="191">
        <v>14908332.609999999</v>
      </c>
      <c r="N292" s="191">
        <v>4755867.79</v>
      </c>
      <c r="O292" s="191">
        <v>3159557.59</v>
      </c>
      <c r="P292" s="192">
        <v>9100204.3499999996</v>
      </c>
      <c r="Q292" s="153">
        <v>709064.52</v>
      </c>
      <c r="R292" s="153">
        <v>5868290.8700000001</v>
      </c>
      <c r="S292" s="153">
        <v>768.24</v>
      </c>
      <c r="T292" s="153">
        <v>135551538.59</v>
      </c>
      <c r="U292" s="153">
        <f t="shared" si="26"/>
        <v>-14184375.099999994</v>
      </c>
      <c r="V292" s="152">
        <f t="shared" si="23"/>
        <v>7.8975370542877382E-9</v>
      </c>
      <c r="W292" s="193"/>
    </row>
    <row r="293" spans="1:23" s="85" customFormat="1" ht="39.75" hidden="1" customHeight="1" outlineLevel="3" x14ac:dyDescent="0.25">
      <c r="A293" s="97" t="s">
        <v>657</v>
      </c>
      <c r="B293" s="194" t="s">
        <v>658</v>
      </c>
      <c r="C293" s="160"/>
      <c r="D293" s="160"/>
      <c r="E293" s="160"/>
      <c r="F293" s="190"/>
      <c r="G293" s="190"/>
      <c r="H293" s="160"/>
      <c r="I293" s="191"/>
      <c r="J293" s="191"/>
      <c r="K293" s="191"/>
      <c r="L293" s="191"/>
      <c r="M293" s="191"/>
      <c r="N293" s="191"/>
      <c r="O293" s="191"/>
      <c r="P293" s="192"/>
      <c r="Q293" s="153"/>
      <c r="R293" s="153"/>
      <c r="S293" s="153"/>
      <c r="T293" s="153">
        <v>6497952.9400000004</v>
      </c>
      <c r="U293" s="153"/>
      <c r="V293" s="152">
        <f t="shared" si="23"/>
        <v>0</v>
      </c>
      <c r="W293" s="193"/>
    </row>
    <row r="294" spans="1:23" s="85" customFormat="1" ht="27.75" hidden="1" customHeight="1" outlineLevel="3" x14ac:dyDescent="0.25">
      <c r="A294" s="97" t="s">
        <v>659</v>
      </c>
      <c r="B294" s="194" t="s">
        <v>660</v>
      </c>
      <c r="C294" s="160">
        <v>1204840700</v>
      </c>
      <c r="D294" s="160">
        <v>1204840700</v>
      </c>
      <c r="E294" s="160">
        <v>1160159704.0799999</v>
      </c>
      <c r="F294" s="190">
        <f t="shared" si="24"/>
        <v>0.96291543278708958</v>
      </c>
      <c r="G294" s="190">
        <f t="shared" si="25"/>
        <v>0.96291543278708958</v>
      </c>
      <c r="H294" s="160">
        <v>70709268.719999999</v>
      </c>
      <c r="I294" s="191">
        <v>90198871.709999993</v>
      </c>
      <c r="J294" s="191">
        <v>88070293.180000007</v>
      </c>
      <c r="K294" s="191">
        <v>92510301.769999996</v>
      </c>
      <c r="L294" s="191">
        <v>88873912.730000004</v>
      </c>
      <c r="M294" s="191">
        <v>100000185.93000001</v>
      </c>
      <c r="N294" s="191">
        <v>103102528.27</v>
      </c>
      <c r="O294" s="191">
        <v>105657169.8</v>
      </c>
      <c r="P294" s="192">
        <v>104304528.20999999</v>
      </c>
      <c r="Q294" s="153">
        <v>104723630.45999999</v>
      </c>
      <c r="R294" s="153">
        <v>103501592.95999999</v>
      </c>
      <c r="S294" s="153">
        <v>108507420.34</v>
      </c>
      <c r="T294" s="153">
        <v>930213349.20000005</v>
      </c>
      <c r="U294" s="153">
        <f t="shared" si="26"/>
        <v>-229946354.87999988</v>
      </c>
      <c r="V294" s="152">
        <f t="shared" si="23"/>
        <v>1.0351554658027793E-9</v>
      </c>
      <c r="W294" s="193"/>
    </row>
    <row r="295" spans="1:23" s="85" customFormat="1" ht="24.75" hidden="1" customHeight="1" outlineLevel="3" x14ac:dyDescent="0.25">
      <c r="A295" s="97" t="s">
        <v>661</v>
      </c>
      <c r="B295" s="194" t="s">
        <v>662</v>
      </c>
      <c r="C295" s="160">
        <v>75891900</v>
      </c>
      <c r="D295" s="160">
        <v>75891900</v>
      </c>
      <c r="E295" s="160">
        <v>74988008.200000003</v>
      </c>
      <c r="F295" s="190">
        <f t="shared" si="24"/>
        <v>0.9880897460730329</v>
      </c>
      <c r="G295" s="190">
        <f t="shared" si="25"/>
        <v>0.9880897460730329</v>
      </c>
      <c r="H295" s="160">
        <v>1184150.79</v>
      </c>
      <c r="I295" s="191">
        <v>6076664.2300000004</v>
      </c>
      <c r="J295" s="191">
        <v>7984978.9100000001</v>
      </c>
      <c r="K295" s="191">
        <v>7438744.3499999996</v>
      </c>
      <c r="L295" s="191">
        <v>6501879.7699999996</v>
      </c>
      <c r="M295" s="191">
        <v>5992589.7400000002</v>
      </c>
      <c r="N295" s="191">
        <v>8818386.1799999997</v>
      </c>
      <c r="O295" s="191">
        <v>6342308.7599999998</v>
      </c>
      <c r="P295" s="192">
        <v>4836635.9800000004</v>
      </c>
      <c r="Q295" s="153">
        <v>4923260.13</v>
      </c>
      <c r="R295" s="153">
        <v>4661129.58</v>
      </c>
      <c r="S295" s="153">
        <v>10227279.779999999</v>
      </c>
      <c r="T295" s="153">
        <v>70877290.700000003</v>
      </c>
      <c r="U295" s="153">
        <f t="shared" si="26"/>
        <v>-4110717.5</v>
      </c>
      <c r="V295" s="152">
        <f t="shared" si="23"/>
        <v>1.3940850959657701E-8</v>
      </c>
      <c r="W295" s="193"/>
    </row>
    <row r="296" spans="1:23" s="96" customFormat="1" hidden="1" outlineLevel="3" x14ac:dyDescent="0.25">
      <c r="A296" s="182" t="s">
        <v>663</v>
      </c>
      <c r="B296" s="183" t="s">
        <v>57</v>
      </c>
      <c r="C296" s="184">
        <v>1270139332</v>
      </c>
      <c r="D296" s="184">
        <v>1456624300</v>
      </c>
      <c r="E296" s="184">
        <v>3475085593.6199999</v>
      </c>
      <c r="F296" s="185">
        <f t="shared" si="24"/>
        <v>2.7359877031349185</v>
      </c>
      <c r="G296" s="185">
        <f t="shared" si="25"/>
        <v>2.385711671582027</v>
      </c>
      <c r="H296" s="184">
        <v>23806941.440000001</v>
      </c>
      <c r="I296" s="186">
        <v>158201352.02000001</v>
      </c>
      <c r="J296" s="186">
        <v>94435411.739999995</v>
      </c>
      <c r="K296" s="186">
        <v>109913341.14</v>
      </c>
      <c r="L296" s="186">
        <v>217670966.52000001</v>
      </c>
      <c r="M296" s="186">
        <v>219477589.41</v>
      </c>
      <c r="N296" s="186">
        <v>117698147.01000001</v>
      </c>
      <c r="O296" s="186">
        <v>105161988.20999999</v>
      </c>
      <c r="P296" s="187">
        <v>189165695.78999999</v>
      </c>
      <c r="Q296" s="187">
        <v>175405710.56</v>
      </c>
      <c r="R296" s="187">
        <v>357199717.05000001</v>
      </c>
      <c r="S296" s="195">
        <v>1706948732.73</v>
      </c>
      <c r="T296" s="195">
        <f>SUM(T297:T326)</f>
        <v>6090632092.4099998</v>
      </c>
      <c r="U296" s="195">
        <f t="shared" si="26"/>
        <v>2615546498.79</v>
      </c>
      <c r="V296" s="152">
        <f t="shared" si="23"/>
        <v>3.9170181934893818E-10</v>
      </c>
      <c r="W296" s="95"/>
    </row>
    <row r="297" spans="1:23" s="85" customFormat="1" ht="27" hidden="1" customHeight="1" outlineLevel="3" x14ac:dyDescent="0.25">
      <c r="A297" s="97" t="s">
        <v>664</v>
      </c>
      <c r="B297" s="194" t="s">
        <v>665</v>
      </c>
      <c r="C297" s="160">
        <v>21200000</v>
      </c>
      <c r="D297" s="160">
        <v>21200000</v>
      </c>
      <c r="E297" s="160">
        <v>24313163.969999999</v>
      </c>
      <c r="F297" s="190">
        <f t="shared" si="24"/>
        <v>1.1468473570754716</v>
      </c>
      <c r="G297" s="190">
        <f t="shared" si="25"/>
        <v>1.1468473570754716</v>
      </c>
      <c r="H297" s="160">
        <v>2255444.1800000002</v>
      </c>
      <c r="I297" s="191">
        <v>1570522.04</v>
      </c>
      <c r="J297" s="191">
        <v>1329364.72</v>
      </c>
      <c r="K297" s="191">
        <v>2060743.45</v>
      </c>
      <c r="L297" s="191">
        <v>1421461.65</v>
      </c>
      <c r="M297" s="191">
        <v>2160471.64</v>
      </c>
      <c r="N297" s="191">
        <v>1417052.25</v>
      </c>
      <c r="O297" s="191">
        <v>2778506.1</v>
      </c>
      <c r="P297" s="192">
        <v>1940293.89</v>
      </c>
      <c r="Q297" s="153">
        <v>2963223.24</v>
      </c>
      <c r="R297" s="153">
        <v>1699761.8</v>
      </c>
      <c r="S297" s="153">
        <v>2716319.01</v>
      </c>
      <c r="T297" s="153">
        <v>20448758.16</v>
      </c>
      <c r="U297" s="153">
        <f t="shared" si="26"/>
        <v>-3864405.8099999987</v>
      </c>
      <c r="V297" s="152">
        <f t="shared" si="23"/>
        <v>5.6083961094460497E-8</v>
      </c>
      <c r="W297" s="193"/>
    </row>
    <row r="298" spans="1:23" s="85" customFormat="1" ht="27" hidden="1" customHeight="1" outlineLevel="3" x14ac:dyDescent="0.25">
      <c r="A298" s="97" t="s">
        <v>666</v>
      </c>
      <c r="B298" s="194" t="s">
        <v>667</v>
      </c>
      <c r="C298" s="160">
        <v>13850000</v>
      </c>
      <c r="D298" s="160">
        <v>13850000</v>
      </c>
      <c r="E298" s="160">
        <v>11409126.960000001</v>
      </c>
      <c r="F298" s="190">
        <f t="shared" si="24"/>
        <v>0.82376367942238271</v>
      </c>
      <c r="G298" s="190">
        <f t="shared" si="25"/>
        <v>0.82376367942238271</v>
      </c>
      <c r="H298" s="160">
        <v>474416.26</v>
      </c>
      <c r="I298" s="191">
        <v>1048966.3500000001</v>
      </c>
      <c r="J298" s="191">
        <v>583171.43999999994</v>
      </c>
      <c r="K298" s="191">
        <v>1133419.26</v>
      </c>
      <c r="L298" s="191">
        <v>990062.32</v>
      </c>
      <c r="M298" s="191">
        <v>1069114.8799999999</v>
      </c>
      <c r="N298" s="191">
        <v>1127607.56</v>
      </c>
      <c r="O298" s="191">
        <v>757257.29</v>
      </c>
      <c r="P298" s="192">
        <v>802564.63</v>
      </c>
      <c r="Q298" s="153">
        <v>904253.09</v>
      </c>
      <c r="R298" s="153">
        <v>1045867.72</v>
      </c>
      <c r="S298" s="153">
        <v>1472426.16</v>
      </c>
      <c r="T298" s="153">
        <v>10434230.449999999</v>
      </c>
      <c r="U298" s="153">
        <f t="shared" si="26"/>
        <v>-974896.51000000164</v>
      </c>
      <c r="V298" s="152">
        <f t="shared" si="23"/>
        <v>7.8948196838261586E-8</v>
      </c>
      <c r="W298" s="193"/>
    </row>
    <row r="299" spans="1:23" s="85" customFormat="1" ht="27" hidden="1" customHeight="1" outlineLevel="3" x14ac:dyDescent="0.25">
      <c r="A299" s="97" t="s">
        <v>668</v>
      </c>
      <c r="B299" s="194" t="s">
        <v>669</v>
      </c>
      <c r="C299" s="160">
        <v>49190700</v>
      </c>
      <c r="D299" s="160">
        <v>49190700</v>
      </c>
      <c r="E299" s="160">
        <v>49185413.219999999</v>
      </c>
      <c r="F299" s="190">
        <f t="shared" si="24"/>
        <v>0.99989252480651825</v>
      </c>
      <c r="G299" s="190">
        <f t="shared" si="25"/>
        <v>0.99989252480651825</v>
      </c>
      <c r="H299" s="160">
        <v>1636981</v>
      </c>
      <c r="I299" s="191">
        <v>736792.39</v>
      </c>
      <c r="J299" s="191">
        <v>13099928.83</v>
      </c>
      <c r="K299" s="191">
        <v>12625531.84</v>
      </c>
      <c r="L299" s="191">
        <v>11869160.9</v>
      </c>
      <c r="M299" s="191">
        <v>5605899.1200000001</v>
      </c>
      <c r="N299" s="191">
        <v>891673.14</v>
      </c>
      <c r="O299" s="191">
        <v>2410328.2000000002</v>
      </c>
      <c r="P299" s="192">
        <v>0</v>
      </c>
      <c r="Q299" s="153">
        <v>63079.12</v>
      </c>
      <c r="R299" s="153">
        <v>104965.4</v>
      </c>
      <c r="S299" s="153">
        <v>141073.28</v>
      </c>
      <c r="T299" s="153">
        <v>47967061.590000004</v>
      </c>
      <c r="U299" s="153">
        <f t="shared" si="26"/>
        <v>-1218351.6299999952</v>
      </c>
      <c r="V299" s="152">
        <f t="shared" si="23"/>
        <v>2.0845398731177899E-8</v>
      </c>
      <c r="W299" s="193"/>
    </row>
    <row r="300" spans="1:23" s="85" customFormat="1" ht="25.5" hidden="1" customHeight="1" outlineLevel="3" x14ac:dyDescent="0.25">
      <c r="A300" s="97" t="s">
        <v>670</v>
      </c>
      <c r="B300" s="194" t="s">
        <v>671</v>
      </c>
      <c r="C300" s="160">
        <v>101248200</v>
      </c>
      <c r="D300" s="160">
        <v>101248200</v>
      </c>
      <c r="E300" s="160">
        <v>101248200</v>
      </c>
      <c r="F300" s="190">
        <f t="shared" si="24"/>
        <v>1</v>
      </c>
      <c r="G300" s="190">
        <f t="shared" si="25"/>
        <v>1</v>
      </c>
      <c r="H300" s="160">
        <v>0</v>
      </c>
      <c r="I300" s="191">
        <v>0</v>
      </c>
      <c r="J300" s="191">
        <v>0</v>
      </c>
      <c r="K300" s="191">
        <v>0</v>
      </c>
      <c r="L300" s="191">
        <v>0</v>
      </c>
      <c r="M300" s="191">
        <v>6500000</v>
      </c>
      <c r="N300" s="191">
        <v>0</v>
      </c>
      <c r="O300" s="191">
        <v>0</v>
      </c>
      <c r="P300" s="192">
        <v>65895500</v>
      </c>
      <c r="Q300" s="153">
        <v>2901667</v>
      </c>
      <c r="R300" s="153">
        <v>0</v>
      </c>
      <c r="S300" s="153">
        <v>25951033</v>
      </c>
      <c r="T300" s="153">
        <v>81050000</v>
      </c>
      <c r="U300" s="153">
        <f t="shared" si="26"/>
        <v>-20198200</v>
      </c>
      <c r="V300" s="152">
        <f t="shared" si="23"/>
        <v>1.2338062924120914E-8</v>
      </c>
      <c r="W300" s="193"/>
    </row>
    <row r="301" spans="1:23" s="85" customFormat="1" ht="25.5" hidden="1" customHeight="1" outlineLevel="3" x14ac:dyDescent="0.25">
      <c r="A301" s="97" t="s">
        <v>672</v>
      </c>
      <c r="B301" s="194" t="s">
        <v>673</v>
      </c>
      <c r="C301" s="160"/>
      <c r="D301" s="160"/>
      <c r="E301" s="160"/>
      <c r="F301" s="190"/>
      <c r="G301" s="190"/>
      <c r="H301" s="160"/>
      <c r="I301" s="191"/>
      <c r="J301" s="191"/>
      <c r="K301" s="191"/>
      <c r="L301" s="191"/>
      <c r="M301" s="191"/>
      <c r="N301" s="191"/>
      <c r="O301" s="191"/>
      <c r="P301" s="192"/>
      <c r="Q301" s="153"/>
      <c r="R301" s="153"/>
      <c r="S301" s="153"/>
      <c r="T301" s="153">
        <v>22160599.93</v>
      </c>
      <c r="U301" s="153"/>
      <c r="V301" s="152">
        <f t="shared" si="23"/>
        <v>0</v>
      </c>
      <c r="W301" s="193"/>
    </row>
    <row r="302" spans="1:23" s="85" customFormat="1" ht="25.5" hidden="1" customHeight="1" outlineLevel="3" x14ac:dyDescent="0.25">
      <c r="A302" s="97" t="s">
        <v>674</v>
      </c>
      <c r="B302" s="194" t="s">
        <v>675</v>
      </c>
      <c r="C302" s="160">
        <v>65993300</v>
      </c>
      <c r="D302" s="160">
        <v>65993300</v>
      </c>
      <c r="E302" s="160">
        <v>65993233.329999998</v>
      </c>
      <c r="F302" s="190">
        <f t="shared" si="24"/>
        <v>0.99999898974592871</v>
      </c>
      <c r="G302" s="190">
        <f t="shared" si="25"/>
        <v>0.99999898974592871</v>
      </c>
      <c r="H302" s="160">
        <v>0</v>
      </c>
      <c r="I302" s="191">
        <v>0</v>
      </c>
      <c r="J302" s="191">
        <v>0</v>
      </c>
      <c r="K302" s="191">
        <v>0</v>
      </c>
      <c r="L302" s="191">
        <v>2399933.33</v>
      </c>
      <c r="M302" s="191">
        <v>0</v>
      </c>
      <c r="N302" s="191">
        <v>0</v>
      </c>
      <c r="O302" s="191">
        <v>19077990</v>
      </c>
      <c r="P302" s="192">
        <v>0</v>
      </c>
      <c r="Q302" s="153">
        <v>0</v>
      </c>
      <c r="R302" s="153">
        <v>0</v>
      </c>
      <c r="S302" s="153">
        <v>44515310</v>
      </c>
      <c r="T302" s="153">
        <v>43887114.979999997</v>
      </c>
      <c r="U302" s="153">
        <f t="shared" si="26"/>
        <v>-22106118.350000001</v>
      </c>
      <c r="V302" s="152">
        <f t="shared" si="23"/>
        <v>2.2785708064921627E-8</v>
      </c>
      <c r="W302" s="193"/>
    </row>
    <row r="303" spans="1:23" s="85" customFormat="1" ht="25.5" hidden="1" customHeight="1" outlineLevel="3" x14ac:dyDescent="0.25">
      <c r="A303" s="97" t="s">
        <v>676</v>
      </c>
      <c r="B303" s="194" t="s">
        <v>677</v>
      </c>
      <c r="C303" s="160">
        <v>4169700</v>
      </c>
      <c r="D303" s="160">
        <v>4169700</v>
      </c>
      <c r="E303" s="160">
        <v>4169416.04</v>
      </c>
      <c r="F303" s="190">
        <f t="shared" si="24"/>
        <v>0.99993189917739889</v>
      </c>
      <c r="G303" s="190">
        <f t="shared" si="25"/>
        <v>0.99993189917739889</v>
      </c>
      <c r="H303" s="160">
        <v>0</v>
      </c>
      <c r="I303" s="191">
        <v>0</v>
      </c>
      <c r="J303" s="191">
        <v>310000</v>
      </c>
      <c r="K303" s="191">
        <v>1932666.6</v>
      </c>
      <c r="L303" s="191">
        <v>0</v>
      </c>
      <c r="M303" s="191">
        <v>0</v>
      </c>
      <c r="N303" s="191">
        <v>0</v>
      </c>
      <c r="O303" s="191">
        <v>110000</v>
      </c>
      <c r="P303" s="192">
        <v>0</v>
      </c>
      <c r="Q303" s="153">
        <v>1813115.04</v>
      </c>
      <c r="R303" s="153">
        <v>3634.4</v>
      </c>
      <c r="S303" s="153">
        <v>0</v>
      </c>
      <c r="T303" s="153">
        <v>4164404.43</v>
      </c>
      <c r="U303" s="153">
        <f t="shared" si="26"/>
        <v>-5011.6099999998696</v>
      </c>
      <c r="V303" s="152">
        <f t="shared" si="23"/>
        <v>2.4011402254160957E-7</v>
      </c>
      <c r="W303" s="193"/>
    </row>
    <row r="304" spans="1:23" s="85" customFormat="1" ht="25.5" hidden="1" customHeight="1" outlineLevel="3" x14ac:dyDescent="0.25">
      <c r="A304" s="97" t="s">
        <v>678</v>
      </c>
      <c r="B304" s="194" t="s">
        <v>679</v>
      </c>
      <c r="C304" s="160">
        <v>0</v>
      </c>
      <c r="D304" s="160">
        <v>0</v>
      </c>
      <c r="E304" s="160">
        <v>125580</v>
      </c>
      <c r="F304" s="190"/>
      <c r="G304" s="190"/>
      <c r="H304" s="160">
        <v>0</v>
      </c>
      <c r="I304" s="191">
        <v>0</v>
      </c>
      <c r="J304" s="191">
        <v>125580</v>
      </c>
      <c r="K304" s="191">
        <v>0</v>
      </c>
      <c r="L304" s="191">
        <v>0</v>
      </c>
      <c r="M304" s="191">
        <v>0</v>
      </c>
      <c r="N304" s="191">
        <v>0</v>
      </c>
      <c r="O304" s="191">
        <v>0</v>
      </c>
      <c r="P304" s="192">
        <v>0</v>
      </c>
      <c r="Q304" s="153">
        <v>0</v>
      </c>
      <c r="R304" s="153">
        <v>0</v>
      </c>
      <c r="S304" s="153">
        <v>0</v>
      </c>
      <c r="T304" s="153"/>
      <c r="U304" s="153">
        <f t="shared" si="26"/>
        <v>-125580</v>
      </c>
      <c r="V304" s="152" t="e">
        <f t="shared" si="23"/>
        <v>#DIV/0!</v>
      </c>
      <c r="W304" s="193"/>
    </row>
    <row r="305" spans="1:23" s="85" customFormat="1" ht="25.5" hidden="1" customHeight="1" outlineLevel="3" x14ac:dyDescent="0.25">
      <c r="A305" s="97" t="s">
        <v>680</v>
      </c>
      <c r="B305" s="194" t="s">
        <v>681</v>
      </c>
      <c r="C305" s="160">
        <v>3640300</v>
      </c>
      <c r="D305" s="160">
        <v>3640300</v>
      </c>
      <c r="E305" s="160">
        <v>1083994.96</v>
      </c>
      <c r="F305" s="190">
        <f t="shared" si="24"/>
        <v>0.29777627118644068</v>
      </c>
      <c r="G305" s="190">
        <f t="shared" si="25"/>
        <v>0.29777627118644068</v>
      </c>
      <c r="H305" s="160">
        <v>0</v>
      </c>
      <c r="I305" s="191">
        <v>390079.5</v>
      </c>
      <c r="J305" s="191">
        <v>42909.75</v>
      </c>
      <c r="K305" s="191">
        <v>60313.5</v>
      </c>
      <c r="L305" s="191">
        <v>44284.5</v>
      </c>
      <c r="M305" s="191">
        <v>45191.25</v>
      </c>
      <c r="N305" s="191">
        <v>42412.5</v>
      </c>
      <c r="O305" s="191">
        <v>229821</v>
      </c>
      <c r="P305" s="192">
        <v>49111.86</v>
      </c>
      <c r="Q305" s="153">
        <v>34310.25</v>
      </c>
      <c r="R305" s="153">
        <v>36006.75</v>
      </c>
      <c r="S305" s="153">
        <v>109554.1</v>
      </c>
      <c r="T305" s="153">
        <v>3087397</v>
      </c>
      <c r="U305" s="153">
        <f t="shared" si="26"/>
        <v>2003402.04</v>
      </c>
      <c r="V305" s="152">
        <f t="shared" si="23"/>
        <v>9.6448973418851109E-8</v>
      </c>
      <c r="W305" s="193"/>
    </row>
    <row r="306" spans="1:23" s="85" customFormat="1" ht="27" hidden="1" customHeight="1" outlineLevel="3" x14ac:dyDescent="0.25">
      <c r="A306" s="97" t="s">
        <v>682</v>
      </c>
      <c r="B306" s="194" t="s">
        <v>683</v>
      </c>
      <c r="C306" s="160">
        <v>0</v>
      </c>
      <c r="D306" s="160">
        <v>0</v>
      </c>
      <c r="E306" s="160">
        <v>95000</v>
      </c>
      <c r="F306" s="190"/>
      <c r="G306" s="190"/>
      <c r="H306" s="160">
        <v>0</v>
      </c>
      <c r="I306" s="191">
        <v>0</v>
      </c>
      <c r="J306" s="191">
        <v>88000</v>
      </c>
      <c r="K306" s="191">
        <v>0</v>
      </c>
      <c r="L306" s="191">
        <v>0</v>
      </c>
      <c r="M306" s="191">
        <v>0</v>
      </c>
      <c r="N306" s="160">
        <v>0</v>
      </c>
      <c r="O306" s="160">
        <v>0</v>
      </c>
      <c r="P306" s="192">
        <v>63000</v>
      </c>
      <c r="Q306" s="154">
        <v>16500</v>
      </c>
      <c r="R306" s="153">
        <v>15500</v>
      </c>
      <c r="S306" s="153">
        <v>-88000</v>
      </c>
      <c r="T306" s="153">
        <v>9889.48</v>
      </c>
      <c r="U306" s="153">
        <f t="shared" si="26"/>
        <v>-85110.52</v>
      </c>
      <c r="V306" s="152">
        <f t="shared" si="23"/>
        <v>0</v>
      </c>
      <c r="W306" s="193"/>
    </row>
    <row r="307" spans="1:23" s="85" customFormat="1" ht="27" hidden="1" customHeight="1" outlineLevel="3" x14ac:dyDescent="0.25">
      <c r="A307" s="97" t="s">
        <v>684</v>
      </c>
      <c r="B307" s="194" t="s">
        <v>685</v>
      </c>
      <c r="C307" s="160">
        <v>0</v>
      </c>
      <c r="D307" s="160">
        <v>19440100</v>
      </c>
      <c r="E307" s="160">
        <v>12017500</v>
      </c>
      <c r="F307" s="190"/>
      <c r="G307" s="190">
        <f t="shared" si="25"/>
        <v>0.61818097643530645</v>
      </c>
      <c r="H307" s="160">
        <v>19440100</v>
      </c>
      <c r="I307" s="191">
        <v>0</v>
      </c>
      <c r="J307" s="191">
        <v>0</v>
      </c>
      <c r="K307" s="191">
        <v>-7422600</v>
      </c>
      <c r="L307" s="191">
        <v>0</v>
      </c>
      <c r="M307" s="191">
        <v>0</v>
      </c>
      <c r="N307" s="191">
        <v>0</v>
      </c>
      <c r="O307" s="191">
        <v>0</v>
      </c>
      <c r="P307" s="192">
        <v>0</v>
      </c>
      <c r="Q307" s="153">
        <v>0</v>
      </c>
      <c r="R307" s="153">
        <v>0</v>
      </c>
      <c r="S307" s="153">
        <v>0</v>
      </c>
      <c r="T307" s="153"/>
      <c r="U307" s="153">
        <f t="shared" si="26"/>
        <v>-12017500</v>
      </c>
      <c r="V307" s="152" t="e">
        <f t="shared" si="23"/>
        <v>#DIV/0!</v>
      </c>
      <c r="W307" s="193"/>
    </row>
    <row r="308" spans="1:23" s="85" customFormat="1" ht="27" hidden="1" customHeight="1" outlineLevel="3" x14ac:dyDescent="0.25">
      <c r="A308" s="97" t="s">
        <v>686</v>
      </c>
      <c r="B308" s="194" t="s">
        <v>687</v>
      </c>
      <c r="C308" s="160"/>
      <c r="D308" s="160"/>
      <c r="E308" s="160"/>
      <c r="F308" s="190"/>
      <c r="G308" s="190"/>
      <c r="H308" s="160"/>
      <c r="I308" s="191"/>
      <c r="J308" s="191"/>
      <c r="K308" s="191"/>
      <c r="L308" s="191"/>
      <c r="M308" s="191"/>
      <c r="N308" s="191"/>
      <c r="O308" s="191"/>
      <c r="P308" s="192"/>
      <c r="Q308" s="153"/>
      <c r="R308" s="153"/>
      <c r="S308" s="153"/>
      <c r="T308" s="153">
        <v>19500000</v>
      </c>
      <c r="U308" s="153"/>
      <c r="V308" s="152">
        <f t="shared" si="23"/>
        <v>0</v>
      </c>
      <c r="W308" s="193"/>
    </row>
    <row r="309" spans="1:23" s="85" customFormat="1" ht="27" hidden="1" customHeight="1" outlineLevel="3" x14ac:dyDescent="0.25">
      <c r="A309" s="97" t="s">
        <v>688</v>
      </c>
      <c r="B309" s="194" t="s">
        <v>689</v>
      </c>
      <c r="C309" s="160">
        <v>630855700</v>
      </c>
      <c r="D309" s="160">
        <v>630855700</v>
      </c>
      <c r="E309" s="160">
        <v>620327628.25999999</v>
      </c>
      <c r="F309" s="190">
        <f t="shared" si="24"/>
        <v>0.98331144231557233</v>
      </c>
      <c r="G309" s="190">
        <f t="shared" si="25"/>
        <v>0.98331144231557233</v>
      </c>
      <c r="H309" s="160">
        <v>0</v>
      </c>
      <c r="I309" s="191">
        <v>84475027.739999995</v>
      </c>
      <c r="J309" s="191">
        <v>60791952.030000001</v>
      </c>
      <c r="K309" s="191">
        <v>57054969.380000003</v>
      </c>
      <c r="L309" s="191">
        <v>123950585.45</v>
      </c>
      <c r="M309" s="191">
        <v>49268833.770000003</v>
      </c>
      <c r="N309" s="191">
        <v>22569922.329999998</v>
      </c>
      <c r="O309" s="191">
        <v>4705416.95</v>
      </c>
      <c r="P309" s="192">
        <v>49718689.200000003</v>
      </c>
      <c r="Q309" s="153">
        <v>47570834.880000003</v>
      </c>
      <c r="R309" s="153">
        <v>48915646.689999998</v>
      </c>
      <c r="S309" s="153">
        <v>71305749.840000004</v>
      </c>
      <c r="T309" s="153">
        <v>605780446.97000003</v>
      </c>
      <c r="U309" s="153">
        <f t="shared" si="26"/>
        <v>-14547181.289999962</v>
      </c>
      <c r="V309" s="152">
        <f t="shared" si="23"/>
        <v>1.6232142308882886E-9</v>
      </c>
      <c r="W309" s="193"/>
    </row>
    <row r="310" spans="1:23" s="85" customFormat="1" ht="27" hidden="1" customHeight="1" outlineLevel="3" x14ac:dyDescent="0.25">
      <c r="A310" s="97" t="s">
        <v>690</v>
      </c>
      <c r="B310" s="194" t="s">
        <v>691</v>
      </c>
      <c r="C310" s="160">
        <v>0</v>
      </c>
      <c r="D310" s="160">
        <v>6794600</v>
      </c>
      <c r="E310" s="160">
        <v>0</v>
      </c>
      <c r="F310" s="190"/>
      <c r="G310" s="190">
        <f t="shared" si="25"/>
        <v>0</v>
      </c>
      <c r="H310" s="160">
        <v>0</v>
      </c>
      <c r="I310" s="191">
        <v>0</v>
      </c>
      <c r="J310" s="191">
        <v>0</v>
      </c>
      <c r="K310" s="191">
        <v>0</v>
      </c>
      <c r="L310" s="191">
        <v>0</v>
      </c>
      <c r="M310" s="191">
        <v>0</v>
      </c>
      <c r="N310" s="191">
        <v>0</v>
      </c>
      <c r="O310" s="191">
        <v>0</v>
      </c>
      <c r="P310" s="192">
        <v>0</v>
      </c>
      <c r="Q310" s="153">
        <v>0</v>
      </c>
      <c r="R310" s="153">
        <v>0</v>
      </c>
      <c r="S310" s="153">
        <v>0</v>
      </c>
      <c r="T310" s="153"/>
      <c r="U310" s="153">
        <f t="shared" si="26"/>
        <v>0</v>
      </c>
      <c r="V310" s="152" t="e">
        <f t="shared" si="23"/>
        <v>#DIV/0!</v>
      </c>
      <c r="W310" s="193"/>
    </row>
    <row r="311" spans="1:23" s="85" customFormat="1" ht="27" hidden="1" customHeight="1" outlineLevel="3" x14ac:dyDescent="0.25">
      <c r="A311" s="97" t="s">
        <v>692</v>
      </c>
      <c r="B311" s="194" t="s">
        <v>693</v>
      </c>
      <c r="C311" s="160">
        <v>92858232</v>
      </c>
      <c r="D311" s="160">
        <v>96115600</v>
      </c>
      <c r="E311" s="160">
        <v>90023028.340000004</v>
      </c>
      <c r="F311" s="190">
        <f t="shared" si="24"/>
        <v>0.96946739563165496</v>
      </c>
      <c r="G311" s="190">
        <f t="shared" si="25"/>
        <v>0.93661204154164368</v>
      </c>
      <c r="H311" s="160">
        <v>0</v>
      </c>
      <c r="I311" s="191">
        <v>13810464</v>
      </c>
      <c r="J311" s="191">
        <v>7548365</v>
      </c>
      <c r="K311" s="191">
        <v>7970346.8499999996</v>
      </c>
      <c r="L311" s="191">
        <v>26201958.309999999</v>
      </c>
      <c r="M311" s="191">
        <v>6481968.6900000004</v>
      </c>
      <c r="N311" s="191">
        <v>1611476.68</v>
      </c>
      <c r="O311" s="191">
        <v>0</v>
      </c>
      <c r="P311" s="192">
        <v>4999935</v>
      </c>
      <c r="Q311" s="154">
        <v>8004417</v>
      </c>
      <c r="R311" s="153">
        <v>8004417</v>
      </c>
      <c r="S311" s="153">
        <v>5389679.8099999996</v>
      </c>
      <c r="T311" s="153"/>
      <c r="U311" s="153">
        <f t="shared" si="26"/>
        <v>-90023028.340000004</v>
      </c>
      <c r="V311" s="152" t="e">
        <f t="shared" si="23"/>
        <v>#DIV/0!</v>
      </c>
      <c r="W311" s="193"/>
    </row>
    <row r="312" spans="1:23" s="85" customFormat="1" ht="27" hidden="1" customHeight="1" outlineLevel="3" x14ac:dyDescent="0.25">
      <c r="A312" s="97" t="s">
        <v>694</v>
      </c>
      <c r="B312" s="194" t="s">
        <v>695</v>
      </c>
      <c r="C312" s="160"/>
      <c r="D312" s="160"/>
      <c r="E312" s="160"/>
      <c r="F312" s="190"/>
      <c r="G312" s="190"/>
      <c r="H312" s="160"/>
      <c r="I312" s="191"/>
      <c r="J312" s="191"/>
      <c r="K312" s="191"/>
      <c r="L312" s="191"/>
      <c r="M312" s="191"/>
      <c r="N312" s="191"/>
      <c r="O312" s="191"/>
      <c r="P312" s="192"/>
      <c r="Q312" s="154"/>
      <c r="R312" s="153"/>
      <c r="S312" s="153"/>
      <c r="T312" s="153">
        <v>308603923.31999999</v>
      </c>
      <c r="U312" s="153"/>
      <c r="V312" s="152">
        <f t="shared" si="23"/>
        <v>0</v>
      </c>
      <c r="W312" s="193"/>
    </row>
    <row r="313" spans="1:23" s="85" customFormat="1" ht="27" hidden="1" customHeight="1" outlineLevel="3" x14ac:dyDescent="0.25">
      <c r="A313" s="97" t="s">
        <v>696</v>
      </c>
      <c r="B313" s="194" t="s">
        <v>697</v>
      </c>
      <c r="C313" s="160"/>
      <c r="D313" s="160"/>
      <c r="E313" s="160"/>
      <c r="F313" s="190"/>
      <c r="G313" s="190"/>
      <c r="H313" s="160"/>
      <c r="I313" s="191"/>
      <c r="J313" s="191"/>
      <c r="K313" s="191"/>
      <c r="L313" s="191"/>
      <c r="M313" s="191"/>
      <c r="N313" s="191"/>
      <c r="O313" s="191"/>
      <c r="P313" s="192"/>
      <c r="Q313" s="154"/>
      <c r="R313" s="153"/>
      <c r="S313" s="153"/>
      <c r="T313" s="153">
        <v>695856500</v>
      </c>
      <c r="U313" s="153"/>
      <c r="V313" s="152">
        <f t="shared" si="23"/>
        <v>0</v>
      </c>
      <c r="W313" s="193"/>
    </row>
    <row r="314" spans="1:23" s="85" customFormat="1" ht="27" hidden="1" customHeight="1" outlineLevel="3" x14ac:dyDescent="0.25">
      <c r="A314" s="97" t="s">
        <v>698</v>
      </c>
      <c r="B314" s="194" t="s">
        <v>699</v>
      </c>
      <c r="C314" s="160">
        <v>0</v>
      </c>
      <c r="D314" s="160">
        <v>0</v>
      </c>
      <c r="E314" s="160">
        <v>2770964.13</v>
      </c>
      <c r="F314" s="190"/>
      <c r="G314" s="190"/>
      <c r="H314" s="160">
        <v>0</v>
      </c>
      <c r="I314" s="191">
        <v>0</v>
      </c>
      <c r="J314" s="191">
        <v>0</v>
      </c>
      <c r="K314" s="191">
        <v>0</v>
      </c>
      <c r="L314" s="191">
        <v>0</v>
      </c>
      <c r="M314" s="191">
        <v>0</v>
      </c>
      <c r="N314" s="191">
        <v>0</v>
      </c>
      <c r="O314" s="191">
        <v>0</v>
      </c>
      <c r="P314" s="192">
        <v>0</v>
      </c>
      <c r="Q314" s="153">
        <v>0</v>
      </c>
      <c r="R314" s="153">
        <v>437240</v>
      </c>
      <c r="S314" s="153">
        <v>2333724.13</v>
      </c>
      <c r="T314" s="153"/>
      <c r="U314" s="153">
        <f t="shared" si="26"/>
        <v>-2770964.13</v>
      </c>
      <c r="V314" s="152" t="e">
        <f t="shared" si="23"/>
        <v>#DIV/0!</v>
      </c>
      <c r="W314" s="193"/>
    </row>
    <row r="315" spans="1:23" s="85" customFormat="1" ht="27" hidden="1" customHeight="1" outlineLevel="3" x14ac:dyDescent="0.25">
      <c r="A315" s="97" t="s">
        <v>700</v>
      </c>
      <c r="B315" s="194" t="s">
        <v>701</v>
      </c>
      <c r="C315" s="160">
        <v>220000000</v>
      </c>
      <c r="D315" s="160">
        <v>220000000</v>
      </c>
      <c r="E315" s="160">
        <v>248200000</v>
      </c>
      <c r="F315" s="190">
        <f t="shared" si="24"/>
        <v>1.1281818181818182</v>
      </c>
      <c r="G315" s="190">
        <f t="shared" si="25"/>
        <v>1.1281818181818182</v>
      </c>
      <c r="H315" s="160">
        <v>0</v>
      </c>
      <c r="I315" s="191">
        <v>0</v>
      </c>
      <c r="J315" s="191">
        <v>0</v>
      </c>
      <c r="K315" s="191">
        <v>0</v>
      </c>
      <c r="L315" s="191">
        <v>41700000</v>
      </c>
      <c r="M315" s="191">
        <v>0</v>
      </c>
      <c r="N315" s="191">
        <v>58408000</v>
      </c>
      <c r="O315" s="191">
        <v>0</v>
      </c>
      <c r="P315" s="192">
        <v>55699843.75</v>
      </c>
      <c r="Q315" s="153">
        <v>25973342.600000001</v>
      </c>
      <c r="R315" s="153">
        <v>15352743.029999999</v>
      </c>
      <c r="S315" s="153">
        <v>51066070.619999997</v>
      </c>
      <c r="T315" s="153">
        <v>330000000</v>
      </c>
      <c r="U315" s="153">
        <f t="shared" si="26"/>
        <v>81800000</v>
      </c>
      <c r="V315" s="152">
        <f t="shared" si="23"/>
        <v>3.418732782369146E-9</v>
      </c>
      <c r="W315" s="193"/>
    </row>
    <row r="316" spans="1:23" s="85" customFormat="1" ht="27" hidden="1" customHeight="1" outlineLevel="3" x14ac:dyDescent="0.25">
      <c r="A316" s="97" t="s">
        <v>702</v>
      </c>
      <c r="B316" s="194" t="s">
        <v>703</v>
      </c>
      <c r="C316" s="160">
        <v>19440100</v>
      </c>
      <c r="D316" s="160">
        <v>0</v>
      </c>
      <c r="E316" s="160">
        <v>0</v>
      </c>
      <c r="F316" s="190">
        <f t="shared" si="24"/>
        <v>0</v>
      </c>
      <c r="G316" s="190"/>
      <c r="H316" s="160">
        <v>0</v>
      </c>
      <c r="I316" s="191">
        <v>0</v>
      </c>
      <c r="J316" s="191">
        <v>0</v>
      </c>
      <c r="K316" s="191">
        <v>0</v>
      </c>
      <c r="L316" s="191">
        <v>0</v>
      </c>
      <c r="M316" s="191">
        <v>0</v>
      </c>
      <c r="N316" s="191">
        <v>0</v>
      </c>
      <c r="O316" s="191">
        <v>0</v>
      </c>
      <c r="P316" s="192">
        <v>0</v>
      </c>
      <c r="Q316" s="153">
        <v>0</v>
      </c>
      <c r="R316" s="153">
        <v>0</v>
      </c>
      <c r="S316" s="153">
        <v>0</v>
      </c>
      <c r="T316" s="153"/>
      <c r="U316" s="153">
        <f t="shared" si="26"/>
        <v>0</v>
      </c>
      <c r="V316" s="152" t="e">
        <f t="shared" si="23"/>
        <v>#DIV/0!</v>
      </c>
      <c r="W316" s="193"/>
    </row>
    <row r="317" spans="1:23" s="85" customFormat="1" ht="27" hidden="1" customHeight="1" outlineLevel="3" x14ac:dyDescent="0.25">
      <c r="A317" s="97" t="s">
        <v>704</v>
      </c>
      <c r="B317" s="194" t="s">
        <v>705</v>
      </c>
      <c r="C317" s="160">
        <v>2500000</v>
      </c>
      <c r="D317" s="160">
        <v>2500000</v>
      </c>
      <c r="E317" s="160">
        <v>2500000</v>
      </c>
      <c r="F317" s="190">
        <f t="shared" si="24"/>
        <v>1</v>
      </c>
      <c r="G317" s="190">
        <f t="shared" si="25"/>
        <v>1</v>
      </c>
      <c r="H317" s="160">
        <v>0</v>
      </c>
      <c r="I317" s="191">
        <v>0</v>
      </c>
      <c r="J317" s="191">
        <v>0</v>
      </c>
      <c r="K317" s="191">
        <v>0</v>
      </c>
      <c r="L317" s="191">
        <v>0</v>
      </c>
      <c r="M317" s="191">
        <v>2500000</v>
      </c>
      <c r="N317" s="191">
        <v>0</v>
      </c>
      <c r="O317" s="191">
        <v>0</v>
      </c>
      <c r="P317" s="192">
        <v>0</v>
      </c>
      <c r="Q317" s="153">
        <v>0</v>
      </c>
      <c r="R317" s="153">
        <v>0</v>
      </c>
      <c r="S317" s="153">
        <v>0</v>
      </c>
      <c r="T317" s="153">
        <v>3500000</v>
      </c>
      <c r="U317" s="153">
        <f t="shared" si="26"/>
        <v>1000000</v>
      </c>
      <c r="V317" s="152">
        <f t="shared" si="23"/>
        <v>2.8571428571428569E-7</v>
      </c>
      <c r="W317" s="193"/>
    </row>
    <row r="318" spans="1:23" s="85" customFormat="1" ht="27" hidden="1" customHeight="1" outlineLevel="3" x14ac:dyDescent="0.25">
      <c r="A318" s="97" t="s">
        <v>706</v>
      </c>
      <c r="B318" s="194" t="s">
        <v>707</v>
      </c>
      <c r="C318" s="160">
        <v>45000000</v>
      </c>
      <c r="D318" s="160">
        <v>45000000</v>
      </c>
      <c r="E318" s="160">
        <v>45000000</v>
      </c>
      <c r="F318" s="190">
        <f t="shared" si="24"/>
        <v>1</v>
      </c>
      <c r="G318" s="190">
        <f t="shared" si="25"/>
        <v>1</v>
      </c>
      <c r="H318" s="160">
        <v>0</v>
      </c>
      <c r="I318" s="191">
        <v>0</v>
      </c>
      <c r="J318" s="191">
        <v>9110770</v>
      </c>
      <c r="K318" s="191">
        <v>13200674.52</v>
      </c>
      <c r="L318" s="191">
        <v>6839108</v>
      </c>
      <c r="M318" s="191">
        <v>7117887.6900000004</v>
      </c>
      <c r="N318" s="191">
        <v>5298629.1100000003</v>
      </c>
      <c r="O318" s="191">
        <v>3308520.68</v>
      </c>
      <c r="P318" s="192">
        <v>124410</v>
      </c>
      <c r="Q318" s="154">
        <v>0</v>
      </c>
      <c r="R318" s="153">
        <v>0</v>
      </c>
      <c r="S318" s="153">
        <v>0</v>
      </c>
      <c r="T318" s="153">
        <v>35000000</v>
      </c>
      <c r="U318" s="153">
        <f t="shared" si="26"/>
        <v>-10000000</v>
      </c>
      <c r="V318" s="152">
        <f t="shared" si="23"/>
        <v>2.8571428571428572E-8</v>
      </c>
      <c r="W318" s="193"/>
    </row>
    <row r="319" spans="1:23" s="85" customFormat="1" ht="27" hidden="1" customHeight="1" outlineLevel="3" x14ac:dyDescent="0.25">
      <c r="A319" s="97" t="s">
        <v>708</v>
      </c>
      <c r="B319" s="194" t="s">
        <v>709</v>
      </c>
      <c r="C319" s="160"/>
      <c r="D319" s="160"/>
      <c r="E319" s="160"/>
      <c r="F319" s="190"/>
      <c r="G319" s="190"/>
      <c r="H319" s="160"/>
      <c r="I319" s="191"/>
      <c r="J319" s="191"/>
      <c r="K319" s="191"/>
      <c r="L319" s="191"/>
      <c r="M319" s="191"/>
      <c r="N319" s="191"/>
      <c r="O319" s="191"/>
      <c r="P319" s="192"/>
      <c r="Q319" s="154"/>
      <c r="R319" s="153"/>
      <c r="S319" s="153"/>
      <c r="T319" s="153">
        <v>124390000</v>
      </c>
      <c r="U319" s="153"/>
      <c r="V319" s="152">
        <f t="shared" si="23"/>
        <v>0</v>
      </c>
      <c r="W319" s="193"/>
    </row>
    <row r="320" spans="1:23" s="85" customFormat="1" ht="27" hidden="1" customHeight="1" outlineLevel="3" x14ac:dyDescent="0.25">
      <c r="A320" s="97" t="s">
        <v>710</v>
      </c>
      <c r="B320" s="194" t="s">
        <v>711</v>
      </c>
      <c r="C320" s="160">
        <v>193100</v>
      </c>
      <c r="D320" s="160">
        <v>193100</v>
      </c>
      <c r="E320" s="160">
        <v>192363.6</v>
      </c>
      <c r="F320" s="190"/>
      <c r="G320" s="190">
        <f t="shared" si="25"/>
        <v>0.99618643190056966</v>
      </c>
      <c r="H320" s="160">
        <v>0</v>
      </c>
      <c r="I320" s="191">
        <v>0</v>
      </c>
      <c r="J320" s="191">
        <v>192363.6</v>
      </c>
      <c r="K320" s="191">
        <v>0</v>
      </c>
      <c r="L320" s="191">
        <v>0</v>
      </c>
      <c r="M320" s="191">
        <v>0</v>
      </c>
      <c r="N320" s="191">
        <v>0</v>
      </c>
      <c r="O320" s="191">
        <v>0</v>
      </c>
      <c r="P320" s="192">
        <v>0</v>
      </c>
      <c r="Q320" s="154">
        <v>0</v>
      </c>
      <c r="R320" s="153">
        <v>0</v>
      </c>
      <c r="S320" s="153">
        <v>0</v>
      </c>
      <c r="T320" s="153">
        <v>188300</v>
      </c>
      <c r="U320" s="153">
        <f t="shared" si="26"/>
        <v>-4063.6000000000058</v>
      </c>
      <c r="V320" s="152">
        <f t="shared" si="23"/>
        <v>5.2904218369653196E-6</v>
      </c>
      <c r="W320" s="193"/>
    </row>
    <row r="321" spans="1:23" s="85" customFormat="1" ht="27" hidden="1" customHeight="1" outlineLevel="3" x14ac:dyDescent="0.25">
      <c r="A321" s="97" t="s">
        <v>712</v>
      </c>
      <c r="B321" s="194" t="s">
        <v>713</v>
      </c>
      <c r="C321" s="160">
        <v>0</v>
      </c>
      <c r="D321" s="160">
        <v>0</v>
      </c>
      <c r="E321" s="160">
        <v>1004417200</v>
      </c>
      <c r="F321" s="190"/>
      <c r="G321" s="190"/>
      <c r="H321" s="160">
        <v>0</v>
      </c>
      <c r="I321" s="191">
        <v>0</v>
      </c>
      <c r="J321" s="191">
        <v>0</v>
      </c>
      <c r="K321" s="191">
        <v>0</v>
      </c>
      <c r="L321" s="191">
        <v>0</v>
      </c>
      <c r="M321" s="191">
        <v>0</v>
      </c>
      <c r="N321" s="191">
        <v>0</v>
      </c>
      <c r="O321" s="191">
        <v>0</v>
      </c>
      <c r="P321" s="192">
        <v>0</v>
      </c>
      <c r="Q321" s="153">
        <v>0</v>
      </c>
      <c r="R321" s="153">
        <v>0</v>
      </c>
      <c r="S321" s="153">
        <v>1004417200</v>
      </c>
      <c r="T321" s="153"/>
      <c r="U321" s="153">
        <f t="shared" si="26"/>
        <v>-1004417200</v>
      </c>
      <c r="V321" s="152" t="e">
        <f t="shared" si="23"/>
        <v>#DIV/0!</v>
      </c>
      <c r="W321" s="193"/>
    </row>
    <row r="322" spans="1:23" s="85" customFormat="1" ht="27" hidden="1" customHeight="1" outlineLevel="3" x14ac:dyDescent="0.25">
      <c r="A322" s="97" t="s">
        <v>714</v>
      </c>
      <c r="B322" s="194" t="s">
        <v>715</v>
      </c>
      <c r="C322" s="160"/>
      <c r="D322" s="160"/>
      <c r="E322" s="160"/>
      <c r="F322" s="190"/>
      <c r="G322" s="190"/>
      <c r="H322" s="160"/>
      <c r="I322" s="191"/>
      <c r="J322" s="191"/>
      <c r="K322" s="191"/>
      <c r="L322" s="191"/>
      <c r="M322" s="191"/>
      <c r="N322" s="191"/>
      <c r="O322" s="191"/>
      <c r="P322" s="192"/>
      <c r="Q322" s="153"/>
      <c r="R322" s="153"/>
      <c r="S322" s="153"/>
      <c r="T322" s="153">
        <v>579448155.86000001</v>
      </c>
      <c r="U322" s="153"/>
      <c r="V322" s="152">
        <f t="shared" si="23"/>
        <v>0</v>
      </c>
      <c r="W322" s="193"/>
    </row>
    <row r="323" spans="1:23" s="85" customFormat="1" ht="27" hidden="1" customHeight="1" outlineLevel="3" x14ac:dyDescent="0.25">
      <c r="A323" s="97" t="s">
        <v>716</v>
      </c>
      <c r="B323" s="194" t="s">
        <v>717</v>
      </c>
      <c r="C323" s="160">
        <v>0</v>
      </c>
      <c r="D323" s="160">
        <v>14906800</v>
      </c>
      <c r="E323" s="160">
        <v>9122790</v>
      </c>
      <c r="F323" s="190"/>
      <c r="G323" s="190">
        <f t="shared" si="25"/>
        <v>0.61198848847505838</v>
      </c>
      <c r="H323" s="160">
        <v>0</v>
      </c>
      <c r="I323" s="191">
        <v>0</v>
      </c>
      <c r="J323" s="191">
        <v>0</v>
      </c>
      <c r="K323" s="191">
        <v>0</v>
      </c>
      <c r="L323" s="191">
        <v>0</v>
      </c>
      <c r="M323" s="191">
        <v>0</v>
      </c>
      <c r="N323" s="191">
        <v>0</v>
      </c>
      <c r="O323" s="191">
        <v>0</v>
      </c>
      <c r="P323" s="192">
        <v>1845290</v>
      </c>
      <c r="Q323" s="153">
        <v>0</v>
      </c>
      <c r="R323" s="153">
        <v>0</v>
      </c>
      <c r="S323" s="153">
        <v>7277500</v>
      </c>
      <c r="T323" s="153"/>
      <c r="U323" s="153">
        <f t="shared" si="26"/>
        <v>-9122790</v>
      </c>
      <c r="V323" s="152" t="e">
        <f t="shared" si="23"/>
        <v>#DIV/0!</v>
      </c>
      <c r="W323" s="193"/>
    </row>
    <row r="324" spans="1:23" s="85" customFormat="1" ht="27" hidden="1" customHeight="1" outlineLevel="3" x14ac:dyDescent="0.25">
      <c r="A324" s="97" t="s">
        <v>718</v>
      </c>
      <c r="B324" s="194" t="s">
        <v>719</v>
      </c>
      <c r="C324" s="160">
        <v>0</v>
      </c>
      <c r="D324" s="160">
        <v>161526200</v>
      </c>
      <c r="E324" s="160">
        <v>441526200</v>
      </c>
      <c r="F324" s="190"/>
      <c r="G324" s="190">
        <f t="shared" si="25"/>
        <v>2.7334649115747167</v>
      </c>
      <c r="H324" s="160">
        <v>0</v>
      </c>
      <c r="I324" s="191">
        <v>0</v>
      </c>
      <c r="J324" s="191">
        <v>0</v>
      </c>
      <c r="K324" s="191">
        <v>0</v>
      </c>
      <c r="L324" s="191">
        <v>0</v>
      </c>
      <c r="M324" s="191">
        <v>20567518.600000001</v>
      </c>
      <c r="N324" s="191">
        <v>9930804.1500000004</v>
      </c>
      <c r="O324" s="191">
        <v>67433256.950000003</v>
      </c>
      <c r="P324" s="192">
        <v>0</v>
      </c>
      <c r="Q324" s="153">
        <v>73112344.599999994</v>
      </c>
      <c r="R324" s="153">
        <v>270482275.69999999</v>
      </c>
      <c r="S324" s="153">
        <v>0</v>
      </c>
      <c r="T324" s="153"/>
      <c r="U324" s="153">
        <f t="shared" si="26"/>
        <v>-441526200</v>
      </c>
      <c r="V324" s="152" t="e">
        <f t="shared" si="23"/>
        <v>#DIV/0!</v>
      </c>
      <c r="W324" s="193"/>
    </row>
    <row r="325" spans="1:23" s="85" customFormat="1" ht="27" hidden="1" customHeight="1" outlineLevel="3" x14ac:dyDescent="0.25">
      <c r="A325" s="97" t="s">
        <v>720</v>
      </c>
      <c r="B325" s="194" t="s">
        <v>721</v>
      </c>
      <c r="C325" s="160">
        <v>0</v>
      </c>
      <c r="D325" s="160">
        <v>0</v>
      </c>
      <c r="E325" s="160">
        <v>7596880</v>
      </c>
      <c r="F325" s="190"/>
      <c r="G325" s="190"/>
      <c r="H325" s="160">
        <v>0</v>
      </c>
      <c r="I325" s="191">
        <v>0</v>
      </c>
      <c r="J325" s="191">
        <v>0</v>
      </c>
      <c r="K325" s="191">
        <v>0</v>
      </c>
      <c r="L325" s="191">
        <v>0</v>
      </c>
      <c r="M325" s="191">
        <v>3002994.5</v>
      </c>
      <c r="N325" s="191">
        <v>554862.42000000004</v>
      </c>
      <c r="O325" s="191">
        <v>588793.91</v>
      </c>
      <c r="P325" s="192">
        <v>665706.63</v>
      </c>
      <c r="Q325" s="153">
        <v>708839.76</v>
      </c>
      <c r="R325" s="153">
        <v>705692.4</v>
      </c>
      <c r="S325" s="153">
        <v>1369990.38</v>
      </c>
      <c r="T325" s="153"/>
      <c r="U325" s="153">
        <f t="shared" si="26"/>
        <v>-7596880</v>
      </c>
      <c r="V325" s="152" t="e">
        <f t="shared" si="23"/>
        <v>#DIV/0!</v>
      </c>
      <c r="W325" s="193"/>
    </row>
    <row r="326" spans="1:23" s="85" customFormat="1" ht="27" hidden="1" customHeight="1" outlineLevel="3" x14ac:dyDescent="0.25">
      <c r="A326" s="97" t="s">
        <v>722</v>
      </c>
      <c r="B326" s="194" t="s">
        <v>723</v>
      </c>
      <c r="C326" s="160">
        <v>0</v>
      </c>
      <c r="D326" s="160">
        <v>0</v>
      </c>
      <c r="E326" s="160">
        <v>733767910.80999994</v>
      </c>
      <c r="F326" s="190"/>
      <c r="G326" s="190"/>
      <c r="H326" s="160">
        <v>0</v>
      </c>
      <c r="I326" s="191">
        <v>56169500</v>
      </c>
      <c r="J326" s="191">
        <v>1213006.3700000001</v>
      </c>
      <c r="K326" s="191">
        <v>21297275.739999998</v>
      </c>
      <c r="L326" s="191">
        <v>2254412.06</v>
      </c>
      <c r="M326" s="191">
        <v>115157709.27</v>
      </c>
      <c r="N326" s="191">
        <v>15845706.869999999</v>
      </c>
      <c r="O326" s="191">
        <v>3762097.13</v>
      </c>
      <c r="P326" s="192">
        <v>7361350.8300000001</v>
      </c>
      <c r="Q326" s="153">
        <v>11339783.98</v>
      </c>
      <c r="R326" s="153">
        <v>10395966.16</v>
      </c>
      <c r="S326" s="153">
        <v>488971102.39999998</v>
      </c>
      <c r="T326" s="153">
        <v>3155155310.2399998</v>
      </c>
      <c r="U326" s="153">
        <f t="shared" si="26"/>
        <v>2421387399.4299998</v>
      </c>
      <c r="V326" s="152">
        <f t="shared" si="23"/>
        <v>0</v>
      </c>
      <c r="W326" s="193"/>
    </row>
    <row r="327" spans="1:23" s="179" customFormat="1" ht="38.25" hidden="1" outlineLevel="2" x14ac:dyDescent="0.25">
      <c r="A327" s="173" t="s">
        <v>724</v>
      </c>
      <c r="B327" s="174" t="s">
        <v>725</v>
      </c>
      <c r="C327" s="175">
        <v>957826465.52999997</v>
      </c>
      <c r="D327" s="175">
        <v>1261226302.24</v>
      </c>
      <c r="E327" s="175">
        <v>1638599541.3699999</v>
      </c>
      <c r="F327" s="176">
        <f t="shared" si="24"/>
        <v>1.7107478236815095</v>
      </c>
      <c r="G327" s="176">
        <f t="shared" si="25"/>
        <v>1.2992113615611778</v>
      </c>
      <c r="H327" s="175">
        <v>0</v>
      </c>
      <c r="I327" s="177">
        <v>174571664.78999999</v>
      </c>
      <c r="J327" s="177">
        <v>0</v>
      </c>
      <c r="K327" s="177">
        <v>0</v>
      </c>
      <c r="L327" s="177">
        <v>1185466269.6700001</v>
      </c>
      <c r="M327" s="177">
        <v>0</v>
      </c>
      <c r="N327" s="177">
        <v>0</v>
      </c>
      <c r="O327" s="177">
        <v>278561606.91000003</v>
      </c>
      <c r="P327" s="177">
        <v>0</v>
      </c>
      <c r="Q327" s="177">
        <v>0</v>
      </c>
      <c r="R327" s="177">
        <v>0</v>
      </c>
      <c r="S327" s="177">
        <v>0</v>
      </c>
      <c r="T327" s="177">
        <f>SUM(T328:T329)</f>
        <v>349677658.12</v>
      </c>
      <c r="U327" s="177">
        <f t="shared" si="26"/>
        <v>-1288921883.25</v>
      </c>
      <c r="V327" s="152">
        <f t="shared" si="23"/>
        <v>3.7154543088232512E-9</v>
      </c>
      <c r="W327" s="178"/>
    </row>
    <row r="328" spans="1:23" s="85" customFormat="1" ht="40.5" hidden="1" customHeight="1" outlineLevel="3" x14ac:dyDescent="0.25">
      <c r="A328" s="97" t="s">
        <v>726</v>
      </c>
      <c r="B328" s="194" t="s">
        <v>727</v>
      </c>
      <c r="C328" s="160">
        <v>0</v>
      </c>
      <c r="D328" s="160">
        <v>52285625</v>
      </c>
      <c r="E328" s="160">
        <v>0</v>
      </c>
      <c r="F328" s="190"/>
      <c r="G328" s="190">
        <f t="shared" si="25"/>
        <v>0</v>
      </c>
      <c r="H328" s="160">
        <v>0</v>
      </c>
      <c r="I328" s="191">
        <v>0</v>
      </c>
      <c r="J328" s="191">
        <v>0</v>
      </c>
      <c r="K328" s="191">
        <v>0</v>
      </c>
      <c r="L328" s="191">
        <v>0</v>
      </c>
      <c r="M328" s="191">
        <v>0</v>
      </c>
      <c r="N328" s="191">
        <v>0</v>
      </c>
      <c r="O328" s="191">
        <v>0</v>
      </c>
      <c r="P328" s="192">
        <v>0</v>
      </c>
      <c r="Q328" s="154">
        <v>0</v>
      </c>
      <c r="R328" s="153">
        <v>0</v>
      </c>
      <c r="S328" s="153">
        <v>0</v>
      </c>
      <c r="T328" s="153"/>
      <c r="U328" s="153">
        <f t="shared" si="26"/>
        <v>0</v>
      </c>
      <c r="V328" s="152" t="e">
        <f t="shared" si="23"/>
        <v>#DIV/0!</v>
      </c>
      <c r="W328" s="193"/>
    </row>
    <row r="329" spans="1:23" s="85" customFormat="1" ht="40.5" hidden="1" customHeight="1" outlineLevel="3" x14ac:dyDescent="0.25">
      <c r="A329" s="97" t="s">
        <v>728</v>
      </c>
      <c r="B329" s="194" t="s">
        <v>729</v>
      </c>
      <c r="C329" s="160">
        <v>957826465.52999997</v>
      </c>
      <c r="D329" s="160">
        <v>1208940677.24</v>
      </c>
      <c r="E329" s="160">
        <v>1638599541.3699999</v>
      </c>
      <c r="F329" s="190">
        <f t="shared" si="24"/>
        <v>1.7107478236815095</v>
      </c>
      <c r="G329" s="190">
        <f t="shared" si="25"/>
        <v>1.35540111456164</v>
      </c>
      <c r="H329" s="160">
        <v>0</v>
      </c>
      <c r="I329" s="191">
        <v>174571664.78999999</v>
      </c>
      <c r="J329" s="191">
        <v>0</v>
      </c>
      <c r="K329" s="191">
        <v>0</v>
      </c>
      <c r="L329" s="191">
        <v>1185466269.6700001</v>
      </c>
      <c r="M329" s="191">
        <v>0</v>
      </c>
      <c r="N329" s="191">
        <v>0</v>
      </c>
      <c r="O329" s="191">
        <v>278561606.91000003</v>
      </c>
      <c r="P329" s="192">
        <v>0</v>
      </c>
      <c r="Q329" s="153">
        <v>0</v>
      </c>
      <c r="R329" s="153">
        <v>0</v>
      </c>
      <c r="S329" s="153">
        <v>0</v>
      </c>
      <c r="T329" s="153">
        <v>349677658.12</v>
      </c>
      <c r="U329" s="153">
        <f t="shared" si="26"/>
        <v>-1288921883.25</v>
      </c>
      <c r="V329" s="152">
        <f t="shared" ref="V329:V392" si="27">G329/T329</f>
        <v>3.8761444521471334E-9</v>
      </c>
      <c r="W329" s="193"/>
    </row>
    <row r="330" spans="1:23" s="179" customFormat="1" ht="25.5" hidden="1" outlineLevel="2" x14ac:dyDescent="0.25">
      <c r="A330" s="173" t="s">
        <v>730</v>
      </c>
      <c r="B330" s="174" t="s">
        <v>731</v>
      </c>
      <c r="C330" s="175">
        <v>0</v>
      </c>
      <c r="D330" s="175">
        <v>0</v>
      </c>
      <c r="E330" s="175">
        <v>7759297.6799999997</v>
      </c>
      <c r="F330" s="107"/>
      <c r="G330" s="107"/>
      <c r="H330" s="175">
        <v>0</v>
      </c>
      <c r="I330" s="177">
        <v>0</v>
      </c>
      <c r="J330" s="177">
        <v>0</v>
      </c>
      <c r="K330" s="177">
        <v>4359297.68</v>
      </c>
      <c r="L330" s="177">
        <v>3400000</v>
      </c>
      <c r="M330" s="177">
        <v>0</v>
      </c>
      <c r="N330" s="177">
        <v>0</v>
      </c>
      <c r="O330" s="177">
        <v>0</v>
      </c>
      <c r="P330" s="177">
        <v>0</v>
      </c>
      <c r="Q330" s="177">
        <v>0</v>
      </c>
      <c r="R330" s="177">
        <v>0</v>
      </c>
      <c r="S330" s="177">
        <v>0</v>
      </c>
      <c r="T330" s="177">
        <f>SUM(T331:T332)</f>
        <v>67086497.799999997</v>
      </c>
      <c r="U330" s="177">
        <f t="shared" si="26"/>
        <v>59327200.119999997</v>
      </c>
      <c r="V330" s="152">
        <f t="shared" si="27"/>
        <v>0</v>
      </c>
      <c r="W330" s="178"/>
    </row>
    <row r="331" spans="1:23" s="85" customFormat="1" ht="27.75" hidden="1" customHeight="1" outlineLevel="3" x14ac:dyDescent="0.25">
      <c r="A331" s="97" t="s">
        <v>732</v>
      </c>
      <c r="B331" s="194" t="s">
        <v>733</v>
      </c>
      <c r="C331" s="160">
        <v>0</v>
      </c>
      <c r="D331" s="160">
        <v>0</v>
      </c>
      <c r="E331" s="160">
        <v>4359297.68</v>
      </c>
      <c r="F331" s="107"/>
      <c r="G331" s="107"/>
      <c r="H331" s="160">
        <v>0</v>
      </c>
      <c r="I331" s="191">
        <v>0</v>
      </c>
      <c r="J331" s="191">
        <v>0</v>
      </c>
      <c r="K331" s="191">
        <v>4359297.68</v>
      </c>
      <c r="L331" s="191">
        <v>0</v>
      </c>
      <c r="M331" s="191">
        <v>0</v>
      </c>
      <c r="N331" s="191">
        <v>0</v>
      </c>
      <c r="O331" s="191">
        <v>0</v>
      </c>
      <c r="P331" s="108">
        <v>0</v>
      </c>
      <c r="Q331" s="153">
        <v>0</v>
      </c>
      <c r="R331" s="153">
        <v>0</v>
      </c>
      <c r="S331" s="153">
        <v>0</v>
      </c>
      <c r="T331" s="153">
        <v>63486497.799999997</v>
      </c>
      <c r="U331" s="153">
        <f t="shared" si="26"/>
        <v>59127200.119999997</v>
      </c>
      <c r="V331" s="152">
        <f t="shared" si="27"/>
        <v>0</v>
      </c>
      <c r="W331" s="193"/>
    </row>
    <row r="332" spans="1:23" s="85" customFormat="1" ht="38.25" hidden="1" outlineLevel="3" x14ac:dyDescent="0.25">
      <c r="A332" s="97" t="s">
        <v>734</v>
      </c>
      <c r="B332" s="194" t="s">
        <v>735</v>
      </c>
      <c r="C332" s="160">
        <v>0</v>
      </c>
      <c r="D332" s="160">
        <v>0</v>
      </c>
      <c r="E332" s="160">
        <v>3400000</v>
      </c>
      <c r="F332" s="107"/>
      <c r="G332" s="107"/>
      <c r="H332" s="160">
        <v>0</v>
      </c>
      <c r="I332" s="191">
        <v>0</v>
      </c>
      <c r="J332" s="191">
        <v>0</v>
      </c>
      <c r="K332" s="191">
        <v>0</v>
      </c>
      <c r="L332" s="191">
        <v>3400000</v>
      </c>
      <c r="M332" s="191">
        <v>0</v>
      </c>
      <c r="N332" s="191">
        <v>0</v>
      </c>
      <c r="O332" s="191">
        <v>0</v>
      </c>
      <c r="P332" s="108">
        <v>0</v>
      </c>
      <c r="Q332" s="154">
        <v>0</v>
      </c>
      <c r="R332" s="153">
        <v>0</v>
      </c>
      <c r="S332" s="153">
        <v>0</v>
      </c>
      <c r="T332" s="153">
        <v>3600000</v>
      </c>
      <c r="U332" s="153">
        <f t="shared" si="26"/>
        <v>200000</v>
      </c>
      <c r="V332" s="152">
        <f t="shared" si="27"/>
        <v>0</v>
      </c>
      <c r="W332" s="193"/>
    </row>
    <row r="333" spans="1:23" s="179" customFormat="1" ht="39.75" hidden="1" customHeight="1" outlineLevel="2" x14ac:dyDescent="0.25">
      <c r="A333" s="173" t="s">
        <v>736</v>
      </c>
      <c r="B333" s="174" t="s">
        <v>737</v>
      </c>
      <c r="C333" s="175">
        <v>0</v>
      </c>
      <c r="D333" s="175">
        <v>0</v>
      </c>
      <c r="E333" s="175">
        <v>0</v>
      </c>
      <c r="F333" s="107"/>
      <c r="G333" s="107"/>
      <c r="H333" s="175">
        <v>0</v>
      </c>
      <c r="I333" s="177">
        <v>0</v>
      </c>
      <c r="J333" s="177">
        <v>0</v>
      </c>
      <c r="K333" s="177">
        <v>0</v>
      </c>
      <c r="L333" s="177">
        <v>0</v>
      </c>
      <c r="M333" s="177">
        <v>0</v>
      </c>
      <c r="N333" s="177">
        <v>0</v>
      </c>
      <c r="O333" s="177">
        <v>0</v>
      </c>
      <c r="P333" s="177">
        <v>-4086</v>
      </c>
      <c r="Q333" s="177">
        <v>4086</v>
      </c>
      <c r="R333" s="177">
        <v>0</v>
      </c>
      <c r="S333" s="177">
        <v>0</v>
      </c>
      <c r="T333" s="177">
        <f>T334</f>
        <v>0</v>
      </c>
      <c r="U333" s="177">
        <f t="shared" si="26"/>
        <v>0</v>
      </c>
      <c r="V333" s="152" t="e">
        <f t="shared" si="27"/>
        <v>#DIV/0!</v>
      </c>
      <c r="W333" s="178"/>
    </row>
    <row r="334" spans="1:23" ht="36.75" hidden="1" customHeight="1" outlineLevel="4" x14ac:dyDescent="0.25">
      <c r="A334" s="207" t="s">
        <v>738</v>
      </c>
      <c r="B334" s="208" t="s">
        <v>739</v>
      </c>
      <c r="C334" s="209">
        <v>0</v>
      </c>
      <c r="D334" s="209">
        <v>0</v>
      </c>
      <c r="E334" s="209">
        <v>0</v>
      </c>
      <c r="F334" s="209"/>
      <c r="G334" s="209"/>
      <c r="H334" s="209">
        <v>0</v>
      </c>
      <c r="I334" s="209">
        <v>0</v>
      </c>
      <c r="J334" s="209">
        <v>0</v>
      </c>
      <c r="K334" s="209">
        <v>0</v>
      </c>
      <c r="L334" s="209">
        <v>0</v>
      </c>
      <c r="M334" s="209">
        <v>0</v>
      </c>
      <c r="N334" s="209">
        <v>0</v>
      </c>
      <c r="O334" s="209">
        <v>0</v>
      </c>
      <c r="P334" s="210">
        <v>-4086</v>
      </c>
      <c r="Q334" s="211">
        <v>4086</v>
      </c>
      <c r="R334" s="160">
        <v>0</v>
      </c>
      <c r="S334" s="212">
        <v>0</v>
      </c>
      <c r="T334" s="212">
        <v>0</v>
      </c>
      <c r="U334" s="212">
        <f t="shared" si="26"/>
        <v>0</v>
      </c>
      <c r="V334" s="152" t="e">
        <f t="shared" si="27"/>
        <v>#DIV/0!</v>
      </c>
    </row>
    <row r="335" spans="1:23" s="179" customFormat="1" ht="39" hidden="1" customHeight="1" outlineLevel="2" x14ac:dyDescent="0.25">
      <c r="A335" s="173" t="s">
        <v>740</v>
      </c>
      <c r="B335" s="174"/>
      <c r="C335" s="175">
        <v>0</v>
      </c>
      <c r="D335" s="175">
        <v>0</v>
      </c>
      <c r="E335" s="175">
        <v>221907526.18000001</v>
      </c>
      <c r="F335" s="107"/>
      <c r="G335" s="107"/>
      <c r="H335" s="175">
        <v>196216493.15000001</v>
      </c>
      <c r="I335" s="177">
        <v>23662682.760000002</v>
      </c>
      <c r="J335" s="177">
        <v>-10910328.66</v>
      </c>
      <c r="K335" s="177">
        <v>5031138.09</v>
      </c>
      <c r="L335" s="177">
        <v>3743843.61</v>
      </c>
      <c r="M335" s="177">
        <v>-1043616.64</v>
      </c>
      <c r="N335" s="177">
        <v>28473.82</v>
      </c>
      <c r="O335" s="177">
        <v>1674201.15</v>
      </c>
      <c r="P335" s="177">
        <v>-3111616.14</v>
      </c>
      <c r="Q335" s="213">
        <v>-349353.72</v>
      </c>
      <c r="R335" s="177">
        <v>2528493.14</v>
      </c>
      <c r="S335" s="177">
        <v>4437115.62</v>
      </c>
      <c r="T335" s="177">
        <f>T336+T352</f>
        <v>202860872.00999999</v>
      </c>
      <c r="U335" s="177">
        <f t="shared" si="26"/>
        <v>-19046654.170000017</v>
      </c>
      <c r="V335" s="152">
        <f t="shared" si="27"/>
        <v>0</v>
      </c>
      <c r="W335" s="178"/>
    </row>
    <row r="336" spans="1:23" s="179" customFormat="1" ht="39" hidden="1" customHeight="1" outlineLevel="2" x14ac:dyDescent="0.25">
      <c r="A336" s="173" t="s">
        <v>741</v>
      </c>
      <c r="B336" s="174" t="s">
        <v>742</v>
      </c>
      <c r="C336" s="175">
        <v>0</v>
      </c>
      <c r="D336" s="175">
        <v>0</v>
      </c>
      <c r="E336" s="175">
        <v>612284272.75999999</v>
      </c>
      <c r="F336" s="107"/>
      <c r="G336" s="107"/>
      <c r="H336" s="175">
        <v>201478678.03999999</v>
      </c>
      <c r="I336" s="177">
        <v>60312627.549999997</v>
      </c>
      <c r="J336" s="177">
        <v>304423132.64999998</v>
      </c>
      <c r="K336" s="177">
        <v>5264160.04</v>
      </c>
      <c r="L336" s="177">
        <v>8022510.5</v>
      </c>
      <c r="M336" s="177">
        <v>1876770.07</v>
      </c>
      <c r="N336" s="177">
        <v>1188614.69</v>
      </c>
      <c r="O336" s="177">
        <v>1750506.05</v>
      </c>
      <c r="P336" s="177">
        <v>1298481.42</v>
      </c>
      <c r="Q336" s="214">
        <v>416549.39</v>
      </c>
      <c r="R336" s="177">
        <v>2629893.09</v>
      </c>
      <c r="S336" s="177">
        <v>23622349.27</v>
      </c>
      <c r="T336" s="177">
        <f>SUM(T337:T351)</f>
        <v>229290636.86999997</v>
      </c>
      <c r="U336" s="177">
        <f t="shared" si="26"/>
        <v>-382993635.88999999</v>
      </c>
      <c r="V336" s="152">
        <f t="shared" si="27"/>
        <v>0</v>
      </c>
      <c r="W336" s="178"/>
    </row>
    <row r="337" spans="1:23" s="85" customFormat="1" ht="28.5" hidden="1" customHeight="1" outlineLevel="3" x14ac:dyDescent="0.25">
      <c r="A337" s="97" t="s">
        <v>743</v>
      </c>
      <c r="B337" s="194" t="s">
        <v>744</v>
      </c>
      <c r="C337" s="160">
        <v>0</v>
      </c>
      <c r="D337" s="160">
        <v>0</v>
      </c>
      <c r="E337" s="160">
        <v>138637241.05000001</v>
      </c>
      <c r="F337" s="107"/>
      <c r="G337" s="107"/>
      <c r="H337" s="160">
        <v>18472368.75</v>
      </c>
      <c r="I337" s="191">
        <v>10031267.939999999</v>
      </c>
      <c r="J337" s="191">
        <v>102916418.36</v>
      </c>
      <c r="K337" s="191">
        <v>422024.78</v>
      </c>
      <c r="L337" s="191">
        <v>190067.83</v>
      </c>
      <c r="M337" s="191">
        <v>216085.03</v>
      </c>
      <c r="N337" s="191">
        <v>138810.73000000001</v>
      </c>
      <c r="O337" s="191">
        <v>1610616.69</v>
      </c>
      <c r="P337" s="108">
        <v>11355.18</v>
      </c>
      <c r="Q337" s="153">
        <v>46590.09</v>
      </c>
      <c r="R337" s="153">
        <v>158114.26</v>
      </c>
      <c r="S337" s="153">
        <v>4423521.41</v>
      </c>
      <c r="T337" s="153">
        <v>18956857.670000002</v>
      </c>
      <c r="U337" s="153">
        <f t="shared" si="26"/>
        <v>-119680383.38000001</v>
      </c>
      <c r="V337" s="152">
        <f t="shared" si="27"/>
        <v>0</v>
      </c>
      <c r="W337" s="193"/>
    </row>
    <row r="338" spans="1:23" s="85" customFormat="1" ht="28.5" hidden="1" customHeight="1" outlineLevel="3" x14ac:dyDescent="0.25">
      <c r="A338" s="97" t="s">
        <v>745</v>
      </c>
      <c r="B338" s="194" t="s">
        <v>746</v>
      </c>
      <c r="C338" s="160">
        <v>0</v>
      </c>
      <c r="D338" s="160">
        <v>0</v>
      </c>
      <c r="E338" s="160">
        <v>16923917.440000001</v>
      </c>
      <c r="F338" s="107"/>
      <c r="G338" s="107"/>
      <c r="H338" s="160">
        <v>8834106.25</v>
      </c>
      <c r="I338" s="191">
        <v>5747344.7599999998</v>
      </c>
      <c r="J338" s="191">
        <v>746834.7</v>
      </c>
      <c r="K338" s="191">
        <v>120775.19</v>
      </c>
      <c r="L338" s="191">
        <v>49957.919999999998</v>
      </c>
      <c r="M338" s="191">
        <v>29940.95</v>
      </c>
      <c r="N338" s="191">
        <v>0</v>
      </c>
      <c r="O338" s="191">
        <v>4410.51</v>
      </c>
      <c r="P338" s="108">
        <v>20615.43</v>
      </c>
      <c r="Q338" s="153">
        <v>140078.19</v>
      </c>
      <c r="R338" s="153">
        <v>1042947.97</v>
      </c>
      <c r="S338" s="153">
        <v>186905.57</v>
      </c>
      <c r="T338" s="153">
        <v>73197535.099999994</v>
      </c>
      <c r="U338" s="153">
        <f t="shared" si="26"/>
        <v>56273617.659999996</v>
      </c>
      <c r="V338" s="152">
        <f t="shared" si="27"/>
        <v>0</v>
      </c>
      <c r="W338" s="193"/>
    </row>
    <row r="339" spans="1:23" s="85" customFormat="1" ht="28.5" hidden="1" customHeight="1" outlineLevel="3" x14ac:dyDescent="0.25">
      <c r="A339" s="97" t="s">
        <v>747</v>
      </c>
      <c r="B339" s="194" t="s">
        <v>748</v>
      </c>
      <c r="C339" s="160">
        <v>0</v>
      </c>
      <c r="D339" s="160">
        <v>0</v>
      </c>
      <c r="E339" s="160">
        <v>195766584.88</v>
      </c>
      <c r="F339" s="190"/>
      <c r="G339" s="190"/>
      <c r="H339" s="160">
        <v>125353.71</v>
      </c>
      <c r="I339" s="191">
        <v>12423249.77</v>
      </c>
      <c r="J339" s="191">
        <v>181700893.88</v>
      </c>
      <c r="K339" s="191">
        <v>125000</v>
      </c>
      <c r="L339" s="191">
        <v>1061792.8700000001</v>
      </c>
      <c r="M339" s="191">
        <v>66000</v>
      </c>
      <c r="N339" s="191">
        <v>0</v>
      </c>
      <c r="O339" s="191">
        <v>0</v>
      </c>
      <c r="P339" s="192">
        <v>18.420000000000002</v>
      </c>
      <c r="Q339" s="153">
        <v>0</v>
      </c>
      <c r="R339" s="153">
        <v>261192.23</v>
      </c>
      <c r="S339" s="153">
        <v>3084</v>
      </c>
      <c r="T339" s="153">
        <v>2858910.97</v>
      </c>
      <c r="U339" s="153">
        <f t="shared" si="26"/>
        <v>-192907673.91</v>
      </c>
      <c r="V339" s="152">
        <f t="shared" si="27"/>
        <v>0</v>
      </c>
      <c r="W339" s="193"/>
    </row>
    <row r="340" spans="1:23" s="85" customFormat="1" ht="28.5" hidden="1" customHeight="1" outlineLevel="3" x14ac:dyDescent="0.25">
      <c r="A340" s="97" t="s">
        <v>749</v>
      </c>
      <c r="B340" s="194" t="s">
        <v>750</v>
      </c>
      <c r="C340" s="160"/>
      <c r="D340" s="160"/>
      <c r="E340" s="160"/>
      <c r="F340" s="190"/>
      <c r="G340" s="190"/>
      <c r="H340" s="160"/>
      <c r="I340" s="191"/>
      <c r="J340" s="191"/>
      <c r="K340" s="191"/>
      <c r="L340" s="191"/>
      <c r="M340" s="191"/>
      <c r="N340" s="191"/>
      <c r="O340" s="191"/>
      <c r="P340" s="192"/>
      <c r="Q340" s="153"/>
      <c r="R340" s="153"/>
      <c r="S340" s="153"/>
      <c r="T340" s="153">
        <v>169173.55</v>
      </c>
      <c r="U340" s="153"/>
      <c r="V340" s="152">
        <f t="shared" si="27"/>
        <v>0</v>
      </c>
      <c r="W340" s="193"/>
    </row>
    <row r="341" spans="1:23" s="85" customFormat="1" ht="28.5" hidden="1" customHeight="1" outlineLevel="3" x14ac:dyDescent="0.25">
      <c r="A341" s="97" t="s">
        <v>751</v>
      </c>
      <c r="B341" s="194" t="s">
        <v>752</v>
      </c>
      <c r="C341" s="160">
        <v>0</v>
      </c>
      <c r="D341" s="160">
        <v>0</v>
      </c>
      <c r="E341" s="160">
        <v>31890465.879999999</v>
      </c>
      <c r="F341" s="190"/>
      <c r="G341" s="190"/>
      <c r="H341" s="160">
        <v>4569067.17</v>
      </c>
      <c r="I341" s="191">
        <v>1563837.63</v>
      </c>
      <c r="J341" s="191">
        <v>25652081.670000002</v>
      </c>
      <c r="K341" s="191">
        <v>0</v>
      </c>
      <c r="L341" s="191">
        <v>105479.41</v>
      </c>
      <c r="M341" s="191">
        <v>0</v>
      </c>
      <c r="N341" s="191">
        <v>0</v>
      </c>
      <c r="O341" s="191">
        <v>0</v>
      </c>
      <c r="P341" s="192">
        <v>0</v>
      </c>
      <c r="Q341" s="153">
        <v>0</v>
      </c>
      <c r="R341" s="153">
        <v>0</v>
      </c>
      <c r="S341" s="153">
        <v>0</v>
      </c>
      <c r="T341" s="153"/>
      <c r="U341" s="153">
        <f t="shared" si="26"/>
        <v>-31890465.879999999</v>
      </c>
      <c r="V341" s="152" t="e">
        <f t="shared" si="27"/>
        <v>#DIV/0!</v>
      </c>
      <c r="W341" s="193"/>
    </row>
    <row r="342" spans="1:23" s="85" customFormat="1" ht="28.5" hidden="1" customHeight="1" outlineLevel="3" x14ac:dyDescent="0.25">
      <c r="A342" s="97" t="s">
        <v>753</v>
      </c>
      <c r="B342" s="194" t="s">
        <v>754</v>
      </c>
      <c r="C342" s="160"/>
      <c r="D342" s="160"/>
      <c r="E342" s="160"/>
      <c r="F342" s="190"/>
      <c r="G342" s="190"/>
      <c r="H342" s="160"/>
      <c r="I342" s="191"/>
      <c r="J342" s="191"/>
      <c r="K342" s="191"/>
      <c r="L342" s="191"/>
      <c r="M342" s="191"/>
      <c r="N342" s="191"/>
      <c r="O342" s="191"/>
      <c r="P342" s="192"/>
      <c r="Q342" s="153"/>
      <c r="R342" s="153"/>
      <c r="S342" s="153"/>
      <c r="T342" s="153">
        <v>282630.40999999997</v>
      </c>
      <c r="U342" s="153"/>
      <c r="V342" s="152">
        <f t="shared" si="27"/>
        <v>0</v>
      </c>
      <c r="W342" s="193"/>
    </row>
    <row r="343" spans="1:23" s="85" customFormat="1" ht="28.5" hidden="1" customHeight="1" outlineLevel="3" x14ac:dyDescent="0.25">
      <c r="A343" s="97" t="s">
        <v>755</v>
      </c>
      <c r="B343" s="194" t="s">
        <v>756</v>
      </c>
      <c r="C343" s="160">
        <v>0</v>
      </c>
      <c r="D343" s="160">
        <v>0</v>
      </c>
      <c r="E343" s="160">
        <v>241683</v>
      </c>
      <c r="F343" s="190"/>
      <c r="G343" s="190"/>
      <c r="H343" s="160">
        <v>0</v>
      </c>
      <c r="I343" s="191">
        <v>0</v>
      </c>
      <c r="J343" s="191">
        <v>0</v>
      </c>
      <c r="K343" s="191">
        <v>0</v>
      </c>
      <c r="L343" s="191">
        <v>0</v>
      </c>
      <c r="M343" s="191">
        <v>0</v>
      </c>
      <c r="N343" s="191">
        <v>241683</v>
      </c>
      <c r="O343" s="191">
        <v>0</v>
      </c>
      <c r="P343" s="192">
        <v>0</v>
      </c>
      <c r="Q343" s="153">
        <v>0</v>
      </c>
      <c r="R343" s="153">
        <v>0</v>
      </c>
      <c r="S343" s="153">
        <v>0</v>
      </c>
      <c r="T343" s="153">
        <v>1.02</v>
      </c>
      <c r="U343" s="153">
        <f t="shared" si="26"/>
        <v>-241681.98</v>
      </c>
      <c r="V343" s="152">
        <f t="shared" si="27"/>
        <v>0</v>
      </c>
      <c r="W343" s="193"/>
    </row>
    <row r="344" spans="1:23" s="85" customFormat="1" ht="28.5" hidden="1" customHeight="1" outlineLevel="3" x14ac:dyDescent="0.25">
      <c r="A344" s="97" t="s">
        <v>757</v>
      </c>
      <c r="B344" s="194" t="s">
        <v>758</v>
      </c>
      <c r="C344" s="160">
        <v>0</v>
      </c>
      <c r="D344" s="160">
        <v>0</v>
      </c>
      <c r="E344" s="160">
        <v>656.6</v>
      </c>
      <c r="F344" s="190"/>
      <c r="G344" s="190"/>
      <c r="H344" s="160">
        <v>0</v>
      </c>
      <c r="I344" s="191">
        <v>0</v>
      </c>
      <c r="J344" s="191">
        <v>0</v>
      </c>
      <c r="K344" s="191">
        <v>0</v>
      </c>
      <c r="L344" s="191">
        <v>0</v>
      </c>
      <c r="M344" s="191">
        <v>0</v>
      </c>
      <c r="N344" s="191">
        <v>0</v>
      </c>
      <c r="O344" s="191">
        <v>0</v>
      </c>
      <c r="P344" s="192">
        <v>656.6</v>
      </c>
      <c r="Q344" s="154">
        <v>0</v>
      </c>
      <c r="R344" s="153">
        <v>0</v>
      </c>
      <c r="S344" s="153">
        <v>0</v>
      </c>
      <c r="T344" s="153">
        <v>251562.86</v>
      </c>
      <c r="U344" s="153">
        <f t="shared" si="26"/>
        <v>250906.25999999998</v>
      </c>
      <c r="V344" s="152">
        <f t="shared" si="27"/>
        <v>0</v>
      </c>
      <c r="W344" s="193"/>
    </row>
    <row r="345" spans="1:23" s="85" customFormat="1" ht="28.5" hidden="1" customHeight="1" outlineLevel="3" x14ac:dyDescent="0.25">
      <c r="A345" s="97" t="s">
        <v>759</v>
      </c>
      <c r="B345" s="194" t="s">
        <v>760</v>
      </c>
      <c r="C345" s="160">
        <v>0</v>
      </c>
      <c r="D345" s="160">
        <v>0</v>
      </c>
      <c r="E345" s="160">
        <v>0</v>
      </c>
      <c r="F345" s="190"/>
      <c r="G345" s="190"/>
      <c r="H345" s="160">
        <v>464285.13</v>
      </c>
      <c r="I345" s="191">
        <v>-415514.22</v>
      </c>
      <c r="J345" s="191">
        <v>-48770.91</v>
      </c>
      <c r="K345" s="191">
        <v>0</v>
      </c>
      <c r="L345" s="191">
        <v>0</v>
      </c>
      <c r="M345" s="191">
        <v>0</v>
      </c>
      <c r="N345" s="191">
        <v>0</v>
      </c>
      <c r="O345" s="191">
        <v>0</v>
      </c>
      <c r="P345" s="192">
        <v>0</v>
      </c>
      <c r="Q345" s="153">
        <v>0</v>
      </c>
      <c r="R345" s="153">
        <v>0</v>
      </c>
      <c r="S345" s="153">
        <v>0</v>
      </c>
      <c r="T345" s="153"/>
      <c r="U345" s="153">
        <f t="shared" si="26"/>
        <v>0</v>
      </c>
      <c r="V345" s="152" t="e">
        <f t="shared" si="27"/>
        <v>#DIV/0!</v>
      </c>
      <c r="W345" s="193"/>
    </row>
    <row r="346" spans="1:23" s="85" customFormat="1" ht="28.5" hidden="1" customHeight="1" outlineLevel="3" x14ac:dyDescent="0.25">
      <c r="A346" s="97" t="s">
        <v>761</v>
      </c>
      <c r="B346" s="194" t="s">
        <v>762</v>
      </c>
      <c r="C346" s="160">
        <v>0</v>
      </c>
      <c r="D346" s="160">
        <v>0</v>
      </c>
      <c r="E346" s="160">
        <v>48983</v>
      </c>
      <c r="F346" s="190"/>
      <c r="G346" s="190"/>
      <c r="H346" s="160">
        <v>0</v>
      </c>
      <c r="I346" s="191">
        <v>48983</v>
      </c>
      <c r="J346" s="191">
        <v>0</v>
      </c>
      <c r="K346" s="191">
        <v>0</v>
      </c>
      <c r="L346" s="191">
        <v>0</v>
      </c>
      <c r="M346" s="191">
        <v>0</v>
      </c>
      <c r="N346" s="191">
        <v>0</v>
      </c>
      <c r="O346" s="191">
        <v>0</v>
      </c>
      <c r="P346" s="192">
        <v>0</v>
      </c>
      <c r="Q346" s="153">
        <v>0</v>
      </c>
      <c r="R346" s="153">
        <v>0</v>
      </c>
      <c r="S346" s="153">
        <v>0</v>
      </c>
      <c r="T346" s="153"/>
      <c r="U346" s="153">
        <f t="shared" si="26"/>
        <v>-48983</v>
      </c>
      <c r="V346" s="152" t="e">
        <f t="shared" si="27"/>
        <v>#DIV/0!</v>
      </c>
      <c r="W346" s="193"/>
    </row>
    <row r="347" spans="1:23" s="85" customFormat="1" ht="28.5" hidden="1" customHeight="1" outlineLevel="3" x14ac:dyDescent="0.25">
      <c r="A347" s="97" t="s">
        <v>763</v>
      </c>
      <c r="B347" s="194" t="s">
        <v>764</v>
      </c>
      <c r="C347" s="160">
        <v>0</v>
      </c>
      <c r="D347" s="160">
        <v>0</v>
      </c>
      <c r="E347" s="160">
        <v>3292696.98</v>
      </c>
      <c r="F347" s="190"/>
      <c r="G347" s="190"/>
      <c r="H347" s="160">
        <v>403525.24</v>
      </c>
      <c r="I347" s="191">
        <v>459109.67</v>
      </c>
      <c r="J347" s="191">
        <v>2402167.9</v>
      </c>
      <c r="K347" s="191">
        <v>0</v>
      </c>
      <c r="L347" s="191">
        <v>27894.17</v>
      </c>
      <c r="M347" s="191">
        <v>0</v>
      </c>
      <c r="N347" s="191">
        <v>0</v>
      </c>
      <c r="O347" s="191">
        <v>0</v>
      </c>
      <c r="P347" s="192">
        <v>0</v>
      </c>
      <c r="Q347" s="154">
        <v>0</v>
      </c>
      <c r="R347" s="153">
        <v>0</v>
      </c>
      <c r="S347" s="153">
        <v>0</v>
      </c>
      <c r="T347" s="153"/>
      <c r="U347" s="153">
        <f t="shared" si="26"/>
        <v>-3292696.98</v>
      </c>
      <c r="V347" s="152" t="e">
        <f t="shared" si="27"/>
        <v>#DIV/0!</v>
      </c>
      <c r="W347" s="193"/>
    </row>
    <row r="348" spans="1:23" s="85" customFormat="1" ht="28.5" hidden="1" customHeight="1" outlineLevel="3" x14ac:dyDescent="0.25">
      <c r="A348" s="97" t="s">
        <v>765</v>
      </c>
      <c r="B348" s="194" t="s">
        <v>766</v>
      </c>
      <c r="C348" s="160">
        <v>0</v>
      </c>
      <c r="D348" s="160">
        <v>0</v>
      </c>
      <c r="E348" s="160">
        <v>30983677</v>
      </c>
      <c r="F348" s="190"/>
      <c r="G348" s="190"/>
      <c r="H348" s="160">
        <v>30983677</v>
      </c>
      <c r="I348" s="191">
        <v>0</v>
      </c>
      <c r="J348" s="191">
        <v>0</v>
      </c>
      <c r="K348" s="191">
        <v>0</v>
      </c>
      <c r="L348" s="191">
        <v>0</v>
      </c>
      <c r="M348" s="191">
        <v>0</v>
      </c>
      <c r="N348" s="191">
        <v>0</v>
      </c>
      <c r="O348" s="191">
        <v>0</v>
      </c>
      <c r="P348" s="192">
        <v>0</v>
      </c>
      <c r="Q348" s="154">
        <v>0</v>
      </c>
      <c r="R348" s="153">
        <v>0</v>
      </c>
      <c r="S348" s="153">
        <v>0</v>
      </c>
      <c r="T348" s="153"/>
      <c r="U348" s="153">
        <f t="shared" si="26"/>
        <v>-30983677</v>
      </c>
      <c r="V348" s="152" t="e">
        <f t="shared" si="27"/>
        <v>#DIV/0!</v>
      </c>
      <c r="W348" s="193"/>
    </row>
    <row r="349" spans="1:23" s="85" customFormat="1" ht="28.5" hidden="1" customHeight="1" outlineLevel="3" x14ac:dyDescent="0.25">
      <c r="A349" s="97" t="s">
        <v>767</v>
      </c>
      <c r="B349" s="194" t="s">
        <v>768</v>
      </c>
      <c r="C349" s="160">
        <v>0</v>
      </c>
      <c r="D349" s="160">
        <v>0</v>
      </c>
      <c r="E349" s="160">
        <v>20185158.789999999</v>
      </c>
      <c r="F349" s="190"/>
      <c r="G349" s="190"/>
      <c r="H349" s="160">
        <v>0</v>
      </c>
      <c r="I349" s="191">
        <v>20185158.789999999</v>
      </c>
      <c r="J349" s="191">
        <v>0</v>
      </c>
      <c r="K349" s="191">
        <v>0</v>
      </c>
      <c r="L349" s="191">
        <v>0</v>
      </c>
      <c r="M349" s="191">
        <v>0</v>
      </c>
      <c r="N349" s="191">
        <v>0</v>
      </c>
      <c r="O349" s="191">
        <v>0</v>
      </c>
      <c r="P349" s="192">
        <v>0</v>
      </c>
      <c r="Q349" s="154">
        <v>0</v>
      </c>
      <c r="R349" s="153">
        <v>0</v>
      </c>
      <c r="S349" s="153">
        <v>0</v>
      </c>
      <c r="T349" s="153"/>
      <c r="U349" s="153">
        <f t="shared" si="26"/>
        <v>-20185158.789999999</v>
      </c>
      <c r="V349" s="152" t="e">
        <f t="shared" si="27"/>
        <v>#DIV/0!</v>
      </c>
      <c r="W349" s="193"/>
    </row>
    <row r="350" spans="1:23" s="85" customFormat="1" ht="28.5" hidden="1" customHeight="1" outlineLevel="3" x14ac:dyDescent="0.25">
      <c r="A350" s="97" t="s">
        <v>769</v>
      </c>
      <c r="B350" s="194" t="s">
        <v>770</v>
      </c>
      <c r="C350" s="160">
        <v>0</v>
      </c>
      <c r="D350" s="160">
        <v>0</v>
      </c>
      <c r="E350" s="160">
        <v>117301311.72</v>
      </c>
      <c r="F350" s="190"/>
      <c r="G350" s="190"/>
      <c r="H350" s="160">
        <v>42243895.020000003</v>
      </c>
      <c r="I350" s="191">
        <v>48639693.560000002</v>
      </c>
      <c r="J350" s="191">
        <v>-8946492.9499999993</v>
      </c>
      <c r="K350" s="191">
        <v>4596360.07</v>
      </c>
      <c r="L350" s="191">
        <v>6587318.2999999998</v>
      </c>
      <c r="M350" s="191">
        <v>1564744.09</v>
      </c>
      <c r="N350" s="191">
        <v>808120.96</v>
      </c>
      <c r="O350" s="191">
        <v>135478.85</v>
      </c>
      <c r="P350" s="192">
        <v>1265835.79</v>
      </c>
      <c r="Q350" s="154">
        <v>229881.11</v>
      </c>
      <c r="R350" s="153">
        <v>1167638.6299999999</v>
      </c>
      <c r="S350" s="153">
        <v>19008838.289999999</v>
      </c>
      <c r="T350" s="153">
        <v>127545416.20999999</v>
      </c>
      <c r="U350" s="153">
        <f t="shared" si="26"/>
        <v>10244104.489999995</v>
      </c>
      <c r="V350" s="152">
        <f t="shared" si="27"/>
        <v>0</v>
      </c>
      <c r="W350" s="193"/>
    </row>
    <row r="351" spans="1:23" s="85" customFormat="1" ht="28.5" hidden="1" customHeight="1" outlineLevel="3" x14ac:dyDescent="0.25">
      <c r="A351" s="97" t="s">
        <v>771</v>
      </c>
      <c r="B351" s="194" t="s">
        <v>772</v>
      </c>
      <c r="C351" s="160">
        <v>0</v>
      </c>
      <c r="D351" s="160">
        <v>0</v>
      </c>
      <c r="E351" s="160">
        <v>57011896.420000002</v>
      </c>
      <c r="F351" s="190"/>
      <c r="G351" s="190"/>
      <c r="H351" s="160">
        <v>95382399.769999996</v>
      </c>
      <c r="I351" s="191">
        <v>-38370503.350000001</v>
      </c>
      <c r="J351" s="191">
        <v>0</v>
      </c>
      <c r="K351" s="191">
        <v>0</v>
      </c>
      <c r="L351" s="191">
        <v>0</v>
      </c>
      <c r="M351" s="191">
        <v>0</v>
      </c>
      <c r="N351" s="191">
        <v>0</v>
      </c>
      <c r="O351" s="191">
        <v>0</v>
      </c>
      <c r="P351" s="192">
        <v>0</v>
      </c>
      <c r="Q351" s="154">
        <v>0</v>
      </c>
      <c r="R351" s="153">
        <v>0</v>
      </c>
      <c r="S351" s="153">
        <v>0</v>
      </c>
      <c r="T351" s="153">
        <v>6028549.0800000001</v>
      </c>
      <c r="U351" s="153">
        <f t="shared" si="26"/>
        <v>-50983347.340000004</v>
      </c>
      <c r="V351" s="152">
        <f t="shared" si="27"/>
        <v>0</v>
      </c>
      <c r="W351" s="193"/>
    </row>
    <row r="352" spans="1:23" s="179" customFormat="1" ht="25.5" hidden="1" customHeight="1" outlineLevel="2" x14ac:dyDescent="0.25">
      <c r="A352" s="173" t="s">
        <v>773</v>
      </c>
      <c r="B352" s="174" t="s">
        <v>774</v>
      </c>
      <c r="C352" s="175">
        <v>0</v>
      </c>
      <c r="D352" s="175">
        <v>0</v>
      </c>
      <c r="E352" s="175">
        <v>-390376746.57999998</v>
      </c>
      <c r="F352" s="176"/>
      <c r="G352" s="176"/>
      <c r="H352" s="175">
        <v>-5262184.8899999997</v>
      </c>
      <c r="I352" s="177">
        <v>-36649944.789999999</v>
      </c>
      <c r="J352" s="177">
        <v>-315333461.31</v>
      </c>
      <c r="K352" s="177">
        <v>-233021.95</v>
      </c>
      <c r="L352" s="177">
        <v>-4278666.8899999997</v>
      </c>
      <c r="M352" s="177">
        <v>-2920386.71</v>
      </c>
      <c r="N352" s="177">
        <v>-1160140.8700000001</v>
      </c>
      <c r="O352" s="177">
        <v>-76304.899999999994</v>
      </c>
      <c r="P352" s="177">
        <v>-4410097.5599999996</v>
      </c>
      <c r="Q352" s="214">
        <v>-765903.11</v>
      </c>
      <c r="R352" s="177">
        <v>-101399.95</v>
      </c>
      <c r="S352" s="177">
        <v>-19185233.649999999</v>
      </c>
      <c r="T352" s="177">
        <f>SUM(T353:T407)</f>
        <v>-26429764.859999999</v>
      </c>
      <c r="U352" s="177">
        <f t="shared" si="26"/>
        <v>363946981.71999997</v>
      </c>
      <c r="V352" s="152">
        <f t="shared" si="27"/>
        <v>0</v>
      </c>
      <c r="W352" s="178"/>
    </row>
    <row r="353" spans="1:23" s="85" customFormat="1" ht="25.5" hidden="1" customHeight="1" outlineLevel="3" x14ac:dyDescent="0.25">
      <c r="A353" s="97" t="s">
        <v>775</v>
      </c>
      <c r="B353" s="194" t="s">
        <v>776</v>
      </c>
      <c r="C353" s="160">
        <v>0</v>
      </c>
      <c r="D353" s="160">
        <v>0</v>
      </c>
      <c r="E353" s="160">
        <v>-1180117.3600000001</v>
      </c>
      <c r="F353" s="190"/>
      <c r="G353" s="190"/>
      <c r="H353" s="160">
        <v>-72372.45</v>
      </c>
      <c r="I353" s="191">
        <v>0</v>
      </c>
      <c r="J353" s="191">
        <v>-325988.03000000003</v>
      </c>
      <c r="K353" s="191">
        <v>0</v>
      </c>
      <c r="L353" s="191">
        <v>0</v>
      </c>
      <c r="M353" s="191">
        <v>-294188.23</v>
      </c>
      <c r="N353" s="191">
        <v>0</v>
      </c>
      <c r="O353" s="191">
        <v>0</v>
      </c>
      <c r="P353" s="192">
        <v>-300428.75</v>
      </c>
      <c r="Q353" s="153">
        <v>0</v>
      </c>
      <c r="R353" s="153">
        <v>0</v>
      </c>
      <c r="S353" s="153">
        <v>-187139.9</v>
      </c>
      <c r="T353" s="153">
        <v>-1164831.9099999999</v>
      </c>
      <c r="U353" s="153">
        <f t="shared" si="26"/>
        <v>15285.450000000186</v>
      </c>
      <c r="V353" s="152">
        <f t="shared" si="27"/>
        <v>0</v>
      </c>
      <c r="W353" s="193"/>
    </row>
    <row r="354" spans="1:23" s="85" customFormat="1" ht="25.5" hidden="1" customHeight="1" outlineLevel="3" x14ac:dyDescent="0.25">
      <c r="A354" s="97" t="s">
        <v>777</v>
      </c>
      <c r="B354" s="194" t="s">
        <v>778</v>
      </c>
      <c r="C354" s="160"/>
      <c r="D354" s="160"/>
      <c r="E354" s="160"/>
      <c r="F354" s="190"/>
      <c r="G354" s="190"/>
      <c r="H354" s="160"/>
      <c r="I354" s="191"/>
      <c r="J354" s="191"/>
      <c r="K354" s="191"/>
      <c r="L354" s="191"/>
      <c r="M354" s="191"/>
      <c r="N354" s="191"/>
      <c r="O354" s="191"/>
      <c r="P354" s="192"/>
      <c r="Q354" s="153"/>
      <c r="R354" s="153"/>
      <c r="S354" s="153"/>
      <c r="T354" s="153">
        <v>-1566448.78</v>
      </c>
      <c r="U354" s="153"/>
      <c r="V354" s="152">
        <f t="shared" si="27"/>
        <v>0</v>
      </c>
      <c r="W354" s="193"/>
    </row>
    <row r="355" spans="1:23" s="85" customFormat="1" ht="25.5" hidden="1" customHeight="1" outlineLevel="3" x14ac:dyDescent="0.25">
      <c r="A355" s="97" t="s">
        <v>779</v>
      </c>
      <c r="B355" s="194" t="s">
        <v>780</v>
      </c>
      <c r="C355" s="160">
        <v>0</v>
      </c>
      <c r="D355" s="160">
        <v>0</v>
      </c>
      <c r="E355" s="160">
        <v>-280148.28000000003</v>
      </c>
      <c r="F355" s="190"/>
      <c r="G355" s="190"/>
      <c r="H355" s="160">
        <v>-18967.330000000002</v>
      </c>
      <c r="I355" s="191">
        <v>0</v>
      </c>
      <c r="J355" s="191">
        <v>-101977.18</v>
      </c>
      <c r="K355" s="191">
        <v>0</v>
      </c>
      <c r="L355" s="191">
        <v>0</v>
      </c>
      <c r="M355" s="191">
        <v>-69504.34</v>
      </c>
      <c r="N355" s="191">
        <v>0</v>
      </c>
      <c r="O355" s="191">
        <v>0</v>
      </c>
      <c r="P355" s="192">
        <v>-27920.85</v>
      </c>
      <c r="Q355" s="153">
        <v>0</v>
      </c>
      <c r="R355" s="153">
        <v>0</v>
      </c>
      <c r="S355" s="153">
        <v>-61778.58</v>
      </c>
      <c r="T355" s="153">
        <v>-457447.07</v>
      </c>
      <c r="U355" s="153">
        <f t="shared" si="26"/>
        <v>-177298.78999999998</v>
      </c>
      <c r="V355" s="152">
        <f t="shared" si="27"/>
        <v>0</v>
      </c>
      <c r="W355" s="193"/>
    </row>
    <row r="356" spans="1:23" s="85" customFormat="1" ht="25.5" hidden="1" customHeight="1" outlineLevel="3" x14ac:dyDescent="0.25">
      <c r="A356" s="97" t="s">
        <v>781</v>
      </c>
      <c r="B356" s="194" t="s">
        <v>782</v>
      </c>
      <c r="C356" s="160">
        <v>0</v>
      </c>
      <c r="D356" s="160">
        <v>0</v>
      </c>
      <c r="E356" s="160">
        <v>-0.14000000000000001</v>
      </c>
      <c r="F356" s="190"/>
      <c r="G356" s="190"/>
      <c r="H356" s="160">
        <v>0</v>
      </c>
      <c r="I356" s="191">
        <v>0</v>
      </c>
      <c r="J356" s="191">
        <v>0</v>
      </c>
      <c r="K356" s="191">
        <v>0</v>
      </c>
      <c r="L356" s="191">
        <v>0</v>
      </c>
      <c r="M356" s="191">
        <v>-0.14000000000000001</v>
      </c>
      <c r="N356" s="191">
        <v>0</v>
      </c>
      <c r="O356" s="191">
        <v>0</v>
      </c>
      <c r="P356" s="192">
        <v>0</v>
      </c>
      <c r="Q356" s="153">
        <v>0</v>
      </c>
      <c r="R356" s="153">
        <v>0</v>
      </c>
      <c r="S356" s="153">
        <v>0</v>
      </c>
      <c r="T356" s="153">
        <v>-0.8</v>
      </c>
      <c r="U356" s="153">
        <f t="shared" si="26"/>
        <v>-0.66</v>
      </c>
      <c r="V356" s="152">
        <f t="shared" si="27"/>
        <v>0</v>
      </c>
      <c r="W356" s="193"/>
    </row>
    <row r="357" spans="1:23" s="85" customFormat="1" ht="25.5" hidden="1" customHeight="1" outlineLevel="3" x14ac:dyDescent="0.25">
      <c r="A357" s="97" t="s">
        <v>783</v>
      </c>
      <c r="B357" s="194" t="s">
        <v>784</v>
      </c>
      <c r="C357" s="160">
        <v>0</v>
      </c>
      <c r="D357" s="160">
        <v>0</v>
      </c>
      <c r="E357" s="160">
        <v>-1066735.45</v>
      </c>
      <c r="F357" s="190"/>
      <c r="G357" s="190"/>
      <c r="H357" s="160">
        <v>0</v>
      </c>
      <c r="I357" s="191">
        <v>0</v>
      </c>
      <c r="J357" s="191">
        <v>0</v>
      </c>
      <c r="K357" s="191">
        <v>0</v>
      </c>
      <c r="L357" s="191">
        <v>0</v>
      </c>
      <c r="M357" s="191">
        <v>-1066735.45</v>
      </c>
      <c r="N357" s="191">
        <v>0</v>
      </c>
      <c r="O357" s="191">
        <v>0</v>
      </c>
      <c r="P357" s="192">
        <v>0</v>
      </c>
      <c r="Q357" s="153">
        <v>0</v>
      </c>
      <c r="R357" s="153">
        <v>0</v>
      </c>
      <c r="S357" s="153">
        <v>0</v>
      </c>
      <c r="T357" s="153">
        <v>-32143.86</v>
      </c>
      <c r="U357" s="153">
        <f t="shared" si="26"/>
        <v>1034591.59</v>
      </c>
      <c r="V357" s="152">
        <f t="shared" si="27"/>
        <v>0</v>
      </c>
      <c r="W357" s="193"/>
    </row>
    <row r="358" spans="1:23" s="85" customFormat="1" ht="25.5" hidden="1" customHeight="1" outlineLevel="3" x14ac:dyDescent="0.25">
      <c r="A358" s="97" t="s">
        <v>785</v>
      </c>
      <c r="B358" s="194" t="s">
        <v>786</v>
      </c>
      <c r="C358" s="160">
        <v>0</v>
      </c>
      <c r="D358" s="160">
        <v>0</v>
      </c>
      <c r="E358" s="160">
        <v>-2107190.0099999998</v>
      </c>
      <c r="F358" s="190"/>
      <c r="G358" s="190"/>
      <c r="H358" s="160">
        <v>0</v>
      </c>
      <c r="I358" s="191">
        <v>0</v>
      </c>
      <c r="J358" s="191">
        <v>0</v>
      </c>
      <c r="K358" s="191">
        <v>0</v>
      </c>
      <c r="L358" s="191">
        <v>0</v>
      </c>
      <c r="M358" s="191">
        <v>0</v>
      </c>
      <c r="N358" s="191">
        <v>-1119967.72</v>
      </c>
      <c r="O358" s="191">
        <v>0</v>
      </c>
      <c r="P358" s="192">
        <v>-607050.04</v>
      </c>
      <c r="Q358" s="153">
        <v>-380172.25</v>
      </c>
      <c r="R358" s="153">
        <v>0</v>
      </c>
      <c r="S358" s="153">
        <v>0</v>
      </c>
      <c r="T358" s="153">
        <v>-2482697.04</v>
      </c>
      <c r="U358" s="153">
        <f t="shared" si="26"/>
        <v>-375507.03000000026</v>
      </c>
      <c r="V358" s="152">
        <f t="shared" si="27"/>
        <v>0</v>
      </c>
      <c r="W358" s="193"/>
    </row>
    <row r="359" spans="1:23" s="85" customFormat="1" ht="25.5" hidden="1" customHeight="1" outlineLevel="3" x14ac:dyDescent="0.25">
      <c r="A359" s="97" t="s">
        <v>787</v>
      </c>
      <c r="B359" s="194" t="s">
        <v>788</v>
      </c>
      <c r="C359" s="160"/>
      <c r="D359" s="160"/>
      <c r="E359" s="160"/>
      <c r="F359" s="190"/>
      <c r="G359" s="190"/>
      <c r="H359" s="160"/>
      <c r="I359" s="191"/>
      <c r="J359" s="191"/>
      <c r="K359" s="191"/>
      <c r="L359" s="191"/>
      <c r="M359" s="191"/>
      <c r="N359" s="191"/>
      <c r="O359" s="191"/>
      <c r="P359" s="192"/>
      <c r="Q359" s="153"/>
      <c r="R359" s="153"/>
      <c r="S359" s="153"/>
      <c r="T359" s="153">
        <v>-0.86</v>
      </c>
      <c r="U359" s="153"/>
      <c r="V359" s="152">
        <f t="shared" si="27"/>
        <v>0</v>
      </c>
      <c r="W359" s="193"/>
    </row>
    <row r="360" spans="1:23" s="85" customFormat="1" ht="25.5" hidden="1" customHeight="1" outlineLevel="3" x14ac:dyDescent="0.25">
      <c r="A360" s="97" t="s">
        <v>789</v>
      </c>
      <c r="B360" s="194" t="s">
        <v>790</v>
      </c>
      <c r="C360" s="160">
        <v>0</v>
      </c>
      <c r="D360" s="160">
        <v>0</v>
      </c>
      <c r="E360" s="160">
        <v>-24285.040000000001</v>
      </c>
      <c r="F360" s="190"/>
      <c r="G360" s="190"/>
      <c r="H360" s="160">
        <v>0</v>
      </c>
      <c r="I360" s="191">
        <v>0</v>
      </c>
      <c r="J360" s="191">
        <v>0</v>
      </c>
      <c r="K360" s="191">
        <v>0</v>
      </c>
      <c r="L360" s="191">
        <v>-24285.040000000001</v>
      </c>
      <c r="M360" s="191">
        <v>0</v>
      </c>
      <c r="N360" s="191">
        <v>0</v>
      </c>
      <c r="O360" s="191">
        <v>0</v>
      </c>
      <c r="P360" s="192">
        <v>0</v>
      </c>
      <c r="Q360" s="153">
        <v>0</v>
      </c>
      <c r="R360" s="153">
        <v>0</v>
      </c>
      <c r="S360" s="153">
        <v>0</v>
      </c>
      <c r="T360" s="153">
        <v>-62472.1</v>
      </c>
      <c r="U360" s="153">
        <f t="shared" si="26"/>
        <v>-38187.06</v>
      </c>
      <c r="V360" s="152">
        <f t="shared" si="27"/>
        <v>0</v>
      </c>
      <c r="W360" s="193"/>
    </row>
    <row r="361" spans="1:23" s="85" customFormat="1" ht="25.5" hidden="1" customHeight="1" outlineLevel="3" x14ac:dyDescent="0.25">
      <c r="A361" s="97" t="s">
        <v>791</v>
      </c>
      <c r="B361" s="194" t="s">
        <v>792</v>
      </c>
      <c r="C361" s="160">
        <v>0</v>
      </c>
      <c r="D361" s="160">
        <v>0</v>
      </c>
      <c r="E361" s="160">
        <v>-51391.199999999997</v>
      </c>
      <c r="F361" s="190"/>
      <c r="G361" s="190"/>
      <c r="H361" s="160">
        <v>-5946.65</v>
      </c>
      <c r="I361" s="191">
        <v>0</v>
      </c>
      <c r="J361" s="191">
        <v>0</v>
      </c>
      <c r="K361" s="191">
        <v>0</v>
      </c>
      <c r="L361" s="191">
        <v>0</v>
      </c>
      <c r="M361" s="191">
        <v>-45444.55</v>
      </c>
      <c r="N361" s="191">
        <v>0</v>
      </c>
      <c r="O361" s="191">
        <v>0</v>
      </c>
      <c r="P361" s="192">
        <v>0</v>
      </c>
      <c r="Q361" s="153">
        <v>0</v>
      </c>
      <c r="R361" s="153">
        <v>0</v>
      </c>
      <c r="S361" s="153">
        <v>0</v>
      </c>
      <c r="T361" s="153">
        <v>-11575.44</v>
      </c>
      <c r="U361" s="153">
        <f t="shared" si="26"/>
        <v>39815.759999999995</v>
      </c>
      <c r="V361" s="152">
        <f t="shared" si="27"/>
        <v>0</v>
      </c>
      <c r="W361" s="193"/>
    </row>
    <row r="362" spans="1:23" s="85" customFormat="1" ht="25.5" hidden="1" customHeight="1" outlineLevel="3" x14ac:dyDescent="0.25">
      <c r="A362" s="97" t="s">
        <v>793</v>
      </c>
      <c r="B362" s="194" t="s">
        <v>794</v>
      </c>
      <c r="C362" s="160">
        <v>0</v>
      </c>
      <c r="D362" s="160">
        <v>0</v>
      </c>
      <c r="E362" s="160">
        <v>-2112978.9700000002</v>
      </c>
      <c r="F362" s="190"/>
      <c r="G362" s="190"/>
      <c r="H362" s="160">
        <v>-96247.37</v>
      </c>
      <c r="I362" s="191">
        <v>0</v>
      </c>
      <c r="J362" s="191">
        <v>0</v>
      </c>
      <c r="K362" s="191">
        <v>0</v>
      </c>
      <c r="L362" s="191">
        <v>0</v>
      </c>
      <c r="M362" s="191">
        <v>0</v>
      </c>
      <c r="N362" s="191">
        <v>0</v>
      </c>
      <c r="O362" s="191">
        <v>0</v>
      </c>
      <c r="P362" s="192">
        <v>-2016731.6</v>
      </c>
      <c r="Q362" s="153">
        <v>0</v>
      </c>
      <c r="R362" s="153">
        <v>0</v>
      </c>
      <c r="S362" s="153">
        <v>0</v>
      </c>
      <c r="T362" s="153">
        <v>-0.01</v>
      </c>
      <c r="U362" s="153">
        <f t="shared" ref="U362:U409" si="28">T362-E362</f>
        <v>2112978.9600000004</v>
      </c>
      <c r="V362" s="152">
        <f t="shared" si="27"/>
        <v>0</v>
      </c>
      <c r="W362" s="193"/>
    </row>
    <row r="363" spans="1:23" s="85" customFormat="1" ht="25.5" hidden="1" customHeight="1" outlineLevel="3" x14ac:dyDescent="0.25">
      <c r="A363" s="97" t="s">
        <v>795</v>
      </c>
      <c r="B363" s="194" t="s">
        <v>796</v>
      </c>
      <c r="C363" s="160"/>
      <c r="D363" s="160"/>
      <c r="E363" s="160"/>
      <c r="F363" s="190"/>
      <c r="G363" s="190"/>
      <c r="H363" s="160"/>
      <c r="I363" s="191"/>
      <c r="J363" s="191"/>
      <c r="K363" s="191"/>
      <c r="L363" s="191"/>
      <c r="M363" s="191"/>
      <c r="N363" s="191"/>
      <c r="O363" s="191"/>
      <c r="P363" s="192"/>
      <c r="Q363" s="153"/>
      <c r="R363" s="153"/>
      <c r="S363" s="153"/>
      <c r="T363" s="153">
        <v>-495316.93</v>
      </c>
      <c r="U363" s="153"/>
      <c r="V363" s="152">
        <f t="shared" si="27"/>
        <v>0</v>
      </c>
      <c r="W363" s="193"/>
    </row>
    <row r="364" spans="1:23" s="85" customFormat="1" ht="25.5" hidden="1" customHeight="1" outlineLevel="3" x14ac:dyDescent="0.25">
      <c r="A364" s="97" t="s">
        <v>797</v>
      </c>
      <c r="B364" s="194" t="s">
        <v>798</v>
      </c>
      <c r="C364" s="160"/>
      <c r="D364" s="160"/>
      <c r="E364" s="160"/>
      <c r="F364" s="190"/>
      <c r="G364" s="190"/>
      <c r="H364" s="160"/>
      <c r="I364" s="191"/>
      <c r="J364" s="191"/>
      <c r="K364" s="191"/>
      <c r="L364" s="191"/>
      <c r="M364" s="191"/>
      <c r="N364" s="191"/>
      <c r="O364" s="191"/>
      <c r="P364" s="192"/>
      <c r="Q364" s="153"/>
      <c r="R364" s="153"/>
      <c r="S364" s="153"/>
      <c r="T364" s="153">
        <v>-710000</v>
      </c>
      <c r="U364" s="153"/>
      <c r="V364" s="152">
        <f t="shared" si="27"/>
        <v>0</v>
      </c>
      <c r="W364" s="193"/>
    </row>
    <row r="365" spans="1:23" s="85" customFormat="1" ht="25.5" hidden="1" customHeight="1" outlineLevel="3" x14ac:dyDescent="0.25">
      <c r="A365" s="97" t="s">
        <v>799</v>
      </c>
      <c r="B365" s="194" t="s">
        <v>800</v>
      </c>
      <c r="C365" s="160">
        <v>0</v>
      </c>
      <c r="D365" s="160">
        <v>0</v>
      </c>
      <c r="E365" s="160">
        <v>-180659.64</v>
      </c>
      <c r="F365" s="190"/>
      <c r="G365" s="190"/>
      <c r="H365" s="160">
        <v>-1695</v>
      </c>
      <c r="I365" s="191">
        <v>0</v>
      </c>
      <c r="J365" s="191">
        <v>-31231.24</v>
      </c>
      <c r="K365" s="191">
        <v>0</v>
      </c>
      <c r="L365" s="191">
        <v>0</v>
      </c>
      <c r="M365" s="191">
        <v>-31015.31</v>
      </c>
      <c r="N365" s="191">
        <v>0</v>
      </c>
      <c r="O365" s="191">
        <v>0</v>
      </c>
      <c r="P365" s="192">
        <v>-83045.69</v>
      </c>
      <c r="Q365" s="153">
        <v>0</v>
      </c>
      <c r="R365" s="153">
        <v>0</v>
      </c>
      <c r="S365" s="153">
        <v>-33672.400000000001</v>
      </c>
      <c r="T365" s="153">
        <v>-82672.710000000006</v>
      </c>
      <c r="U365" s="153">
        <f t="shared" si="28"/>
        <v>97986.930000000008</v>
      </c>
      <c r="V365" s="152">
        <f t="shared" si="27"/>
        <v>0</v>
      </c>
      <c r="W365" s="193"/>
    </row>
    <row r="366" spans="1:23" s="85" customFormat="1" ht="25.5" hidden="1" customHeight="1" outlineLevel="3" x14ac:dyDescent="0.25">
      <c r="A366" s="97" t="s">
        <v>801</v>
      </c>
      <c r="B366" s="194" t="s">
        <v>802</v>
      </c>
      <c r="C366" s="160">
        <v>0</v>
      </c>
      <c r="D366" s="160">
        <v>0</v>
      </c>
      <c r="E366" s="160">
        <v>-3591985.51</v>
      </c>
      <c r="F366" s="190"/>
      <c r="G366" s="190"/>
      <c r="H366" s="160">
        <v>-1647878.03</v>
      </c>
      <c r="I366" s="191">
        <v>0</v>
      </c>
      <c r="J366" s="191">
        <v>-1869217.1</v>
      </c>
      <c r="K366" s="191">
        <v>0</v>
      </c>
      <c r="L366" s="191">
        <v>0</v>
      </c>
      <c r="M366" s="191">
        <v>0</v>
      </c>
      <c r="N366" s="191">
        <v>0</v>
      </c>
      <c r="O366" s="191">
        <v>0</v>
      </c>
      <c r="P366" s="192">
        <v>-74890.38</v>
      </c>
      <c r="Q366" s="153">
        <v>0</v>
      </c>
      <c r="R366" s="153">
        <v>0</v>
      </c>
      <c r="S366" s="153">
        <v>0</v>
      </c>
      <c r="T366" s="153">
        <v>-557417.21</v>
      </c>
      <c r="U366" s="153">
        <f t="shared" si="28"/>
        <v>3034568.3</v>
      </c>
      <c r="V366" s="152">
        <f t="shared" si="27"/>
        <v>0</v>
      </c>
      <c r="W366" s="193"/>
    </row>
    <row r="367" spans="1:23" s="85" customFormat="1" ht="25.5" hidden="1" customHeight="1" outlineLevel="3" x14ac:dyDescent="0.25">
      <c r="A367" s="97" t="s">
        <v>803</v>
      </c>
      <c r="B367" s="194" t="s">
        <v>804</v>
      </c>
      <c r="C367" s="160">
        <v>0</v>
      </c>
      <c r="D367" s="160">
        <v>0</v>
      </c>
      <c r="E367" s="160">
        <v>-747756.96</v>
      </c>
      <c r="F367" s="190"/>
      <c r="G367" s="190"/>
      <c r="H367" s="160">
        <v>-747756.96</v>
      </c>
      <c r="I367" s="191">
        <v>0</v>
      </c>
      <c r="J367" s="191">
        <v>0</v>
      </c>
      <c r="K367" s="191">
        <v>0</v>
      </c>
      <c r="L367" s="191">
        <v>0</v>
      </c>
      <c r="M367" s="191">
        <v>0</v>
      </c>
      <c r="N367" s="191">
        <v>0</v>
      </c>
      <c r="O367" s="191">
        <v>0</v>
      </c>
      <c r="P367" s="192">
        <v>0</v>
      </c>
      <c r="Q367" s="153">
        <v>0</v>
      </c>
      <c r="R367" s="153">
        <v>0</v>
      </c>
      <c r="S367" s="153">
        <v>0</v>
      </c>
      <c r="T367" s="153"/>
      <c r="U367" s="153">
        <f t="shared" si="28"/>
        <v>747756.96</v>
      </c>
      <c r="V367" s="152" t="e">
        <f t="shared" si="27"/>
        <v>#DIV/0!</v>
      </c>
      <c r="W367" s="193"/>
    </row>
    <row r="368" spans="1:23" s="85" customFormat="1" ht="25.5" hidden="1" customHeight="1" outlineLevel="3" x14ac:dyDescent="0.25">
      <c r="A368" s="97" t="s">
        <v>805</v>
      </c>
      <c r="B368" s="194" t="s">
        <v>806</v>
      </c>
      <c r="C368" s="160"/>
      <c r="D368" s="160"/>
      <c r="E368" s="160"/>
      <c r="F368" s="190"/>
      <c r="G368" s="190"/>
      <c r="H368" s="160"/>
      <c r="I368" s="191"/>
      <c r="J368" s="191"/>
      <c r="K368" s="191"/>
      <c r="L368" s="191"/>
      <c r="M368" s="191"/>
      <c r="N368" s="191"/>
      <c r="O368" s="191"/>
      <c r="P368" s="192"/>
      <c r="Q368" s="153"/>
      <c r="R368" s="153"/>
      <c r="S368" s="153"/>
      <c r="T368" s="153">
        <v>-379914.55</v>
      </c>
      <c r="U368" s="153"/>
      <c r="V368" s="152">
        <f t="shared" si="27"/>
        <v>0</v>
      </c>
      <c r="W368" s="193"/>
    </row>
    <row r="369" spans="1:23" s="85" customFormat="1" ht="25.5" hidden="1" customHeight="1" outlineLevel="3" x14ac:dyDescent="0.25">
      <c r="A369" s="97" t="s">
        <v>807</v>
      </c>
      <c r="B369" s="194" t="s">
        <v>808</v>
      </c>
      <c r="C369" s="160">
        <v>0</v>
      </c>
      <c r="D369" s="160">
        <v>0</v>
      </c>
      <c r="E369" s="160">
        <v>-433448.4</v>
      </c>
      <c r="F369" s="190"/>
      <c r="G369" s="190"/>
      <c r="H369" s="160">
        <v>-177499.96</v>
      </c>
      <c r="I369" s="191">
        <v>0</v>
      </c>
      <c r="J369" s="191">
        <v>-160220.70000000001</v>
      </c>
      <c r="K369" s="191">
        <v>0</v>
      </c>
      <c r="L369" s="191">
        <v>0</v>
      </c>
      <c r="M369" s="191">
        <v>-48737.94</v>
      </c>
      <c r="N369" s="191">
        <v>0</v>
      </c>
      <c r="O369" s="191">
        <v>0</v>
      </c>
      <c r="P369" s="192">
        <v>-38238.019999999997</v>
      </c>
      <c r="Q369" s="153">
        <v>0</v>
      </c>
      <c r="R369" s="153">
        <v>0</v>
      </c>
      <c r="S369" s="153">
        <v>-8751.7800000000007</v>
      </c>
      <c r="T369" s="153">
        <v>-13776.12</v>
      </c>
      <c r="U369" s="153">
        <f t="shared" si="28"/>
        <v>419672.28</v>
      </c>
      <c r="V369" s="152">
        <f t="shared" si="27"/>
        <v>0</v>
      </c>
      <c r="W369" s="193"/>
    </row>
    <row r="370" spans="1:23" s="85" customFormat="1" ht="25.5" hidden="1" customHeight="1" outlineLevel="3" x14ac:dyDescent="0.25">
      <c r="A370" s="97" t="s">
        <v>809</v>
      </c>
      <c r="B370" s="194" t="s">
        <v>810</v>
      </c>
      <c r="C370" s="160">
        <v>0</v>
      </c>
      <c r="D370" s="160">
        <v>0</v>
      </c>
      <c r="E370" s="160">
        <v>-21597.58</v>
      </c>
      <c r="F370" s="190"/>
      <c r="G370" s="190"/>
      <c r="H370" s="160">
        <v>-1079.74</v>
      </c>
      <c r="I370" s="191">
        <v>0</v>
      </c>
      <c r="J370" s="191">
        <v>-4912.92</v>
      </c>
      <c r="K370" s="191">
        <v>0</v>
      </c>
      <c r="L370" s="191">
        <v>0</v>
      </c>
      <c r="M370" s="191">
        <v>-8591.2999999999993</v>
      </c>
      <c r="N370" s="191">
        <v>0</v>
      </c>
      <c r="O370" s="191">
        <v>0</v>
      </c>
      <c r="P370" s="192">
        <v>-4081.31</v>
      </c>
      <c r="Q370" s="153">
        <v>0</v>
      </c>
      <c r="R370" s="99">
        <v>0</v>
      </c>
      <c r="S370" s="153">
        <v>-2932.31</v>
      </c>
      <c r="T370" s="153">
        <v>-57009.1</v>
      </c>
      <c r="U370" s="153">
        <f t="shared" si="28"/>
        <v>-35411.519999999997</v>
      </c>
      <c r="V370" s="152">
        <f t="shared" si="27"/>
        <v>0</v>
      </c>
      <c r="W370" s="193"/>
    </row>
    <row r="371" spans="1:23" s="85" customFormat="1" ht="25.5" hidden="1" customHeight="1" outlineLevel="3" x14ac:dyDescent="0.25">
      <c r="A371" s="97" t="s">
        <v>811</v>
      </c>
      <c r="B371" s="194" t="s">
        <v>812</v>
      </c>
      <c r="C371" s="160">
        <v>0</v>
      </c>
      <c r="D371" s="160">
        <v>0</v>
      </c>
      <c r="E371" s="160">
        <v>-185026.03</v>
      </c>
      <c r="F371" s="190"/>
      <c r="G371" s="190"/>
      <c r="H371" s="160">
        <v>0</v>
      </c>
      <c r="I371" s="191">
        <v>0</v>
      </c>
      <c r="J371" s="191">
        <v>0</v>
      </c>
      <c r="K371" s="191">
        <v>0</v>
      </c>
      <c r="L371" s="191">
        <v>0</v>
      </c>
      <c r="M371" s="191">
        <v>0</v>
      </c>
      <c r="N371" s="191">
        <v>0</v>
      </c>
      <c r="O371" s="191">
        <v>0</v>
      </c>
      <c r="P371" s="192">
        <v>-185026.03</v>
      </c>
      <c r="Q371" s="153">
        <v>0</v>
      </c>
      <c r="R371" s="99">
        <v>0</v>
      </c>
      <c r="S371" s="153">
        <v>0</v>
      </c>
      <c r="T371" s="153"/>
      <c r="U371" s="153">
        <f t="shared" si="28"/>
        <v>185026.03</v>
      </c>
      <c r="V371" s="152" t="e">
        <f t="shared" si="27"/>
        <v>#DIV/0!</v>
      </c>
      <c r="W371" s="193"/>
    </row>
    <row r="372" spans="1:23" s="85" customFormat="1" ht="25.5" hidden="1" customHeight="1" outlineLevel="3" x14ac:dyDescent="0.25">
      <c r="A372" s="97" t="s">
        <v>813</v>
      </c>
      <c r="B372" s="194" t="s">
        <v>814</v>
      </c>
      <c r="C372" s="160"/>
      <c r="D372" s="160"/>
      <c r="E372" s="160"/>
      <c r="F372" s="190"/>
      <c r="G372" s="190"/>
      <c r="H372" s="160"/>
      <c r="I372" s="191"/>
      <c r="J372" s="191"/>
      <c r="K372" s="191"/>
      <c r="L372" s="191"/>
      <c r="M372" s="191"/>
      <c r="N372" s="191"/>
      <c r="O372" s="191"/>
      <c r="P372" s="192"/>
      <c r="Q372" s="153"/>
      <c r="R372" s="99"/>
      <c r="S372" s="153"/>
      <c r="T372" s="153">
        <v>-58050.7</v>
      </c>
      <c r="U372" s="153"/>
      <c r="V372" s="152">
        <f t="shared" si="27"/>
        <v>0</v>
      </c>
      <c r="W372" s="193"/>
    </row>
    <row r="373" spans="1:23" s="85" customFormat="1" ht="25.5" hidden="1" customHeight="1" outlineLevel="3" x14ac:dyDescent="0.25">
      <c r="A373" s="97" t="s">
        <v>815</v>
      </c>
      <c r="B373" s="194" t="s">
        <v>816</v>
      </c>
      <c r="C373" s="160"/>
      <c r="D373" s="160"/>
      <c r="E373" s="160"/>
      <c r="F373" s="190"/>
      <c r="G373" s="190"/>
      <c r="H373" s="160"/>
      <c r="I373" s="191"/>
      <c r="J373" s="191"/>
      <c r="K373" s="191"/>
      <c r="L373" s="191"/>
      <c r="M373" s="191"/>
      <c r="N373" s="191"/>
      <c r="O373" s="191"/>
      <c r="P373" s="192"/>
      <c r="Q373" s="153"/>
      <c r="R373" s="99"/>
      <c r="S373" s="153"/>
      <c r="T373" s="153">
        <v>-406667.41</v>
      </c>
      <c r="U373" s="153"/>
      <c r="V373" s="152">
        <f t="shared" si="27"/>
        <v>0</v>
      </c>
      <c r="W373" s="193"/>
    </row>
    <row r="374" spans="1:23" s="85" customFormat="1" ht="25.5" hidden="1" customHeight="1" outlineLevel="3" x14ac:dyDescent="0.25">
      <c r="A374" s="97" t="s">
        <v>817</v>
      </c>
      <c r="B374" s="194" t="s">
        <v>818</v>
      </c>
      <c r="C374" s="160">
        <v>0</v>
      </c>
      <c r="D374" s="160">
        <v>0</v>
      </c>
      <c r="E374" s="160">
        <v>-36288.07</v>
      </c>
      <c r="F374" s="190"/>
      <c r="G374" s="190"/>
      <c r="H374" s="160">
        <v>-36288.07</v>
      </c>
      <c r="I374" s="191">
        <v>0</v>
      </c>
      <c r="J374" s="191">
        <v>0</v>
      </c>
      <c r="K374" s="191">
        <v>0</v>
      </c>
      <c r="L374" s="191">
        <v>0</v>
      </c>
      <c r="M374" s="191">
        <v>0</v>
      </c>
      <c r="N374" s="191">
        <v>0</v>
      </c>
      <c r="O374" s="191">
        <v>0</v>
      </c>
      <c r="P374" s="192">
        <v>0</v>
      </c>
      <c r="Q374" s="153">
        <v>0</v>
      </c>
      <c r="R374" s="153">
        <v>0</v>
      </c>
      <c r="S374" s="153">
        <v>0</v>
      </c>
      <c r="T374" s="153">
        <v>-175085.11</v>
      </c>
      <c r="U374" s="153">
        <f t="shared" si="28"/>
        <v>-138797.03999999998</v>
      </c>
      <c r="V374" s="152">
        <f t="shared" si="27"/>
        <v>0</v>
      </c>
      <c r="W374" s="193"/>
    </row>
    <row r="375" spans="1:23" s="85" customFormat="1" ht="25.5" hidden="1" customHeight="1" outlineLevel="3" x14ac:dyDescent="0.25">
      <c r="A375" s="97" t="s">
        <v>819</v>
      </c>
      <c r="B375" s="194" t="s">
        <v>820</v>
      </c>
      <c r="C375" s="160">
        <v>0</v>
      </c>
      <c r="D375" s="160">
        <v>0</v>
      </c>
      <c r="E375" s="160">
        <v>-0.02</v>
      </c>
      <c r="F375" s="190"/>
      <c r="G375" s="190"/>
      <c r="H375" s="160">
        <v>-0.02</v>
      </c>
      <c r="I375" s="191">
        <v>0</v>
      </c>
      <c r="J375" s="191">
        <v>0</v>
      </c>
      <c r="K375" s="191">
        <v>0</v>
      </c>
      <c r="L375" s="191">
        <v>0</v>
      </c>
      <c r="M375" s="191">
        <v>0</v>
      </c>
      <c r="N375" s="191">
        <v>0</v>
      </c>
      <c r="O375" s="191">
        <v>0</v>
      </c>
      <c r="P375" s="192">
        <v>0</v>
      </c>
      <c r="Q375" s="153">
        <v>0</v>
      </c>
      <c r="R375" s="153">
        <v>0</v>
      </c>
      <c r="S375" s="153">
        <v>0</v>
      </c>
      <c r="T375" s="153"/>
      <c r="U375" s="153">
        <f t="shared" si="28"/>
        <v>0.02</v>
      </c>
      <c r="V375" s="152" t="e">
        <f t="shared" si="27"/>
        <v>#DIV/0!</v>
      </c>
      <c r="W375" s="193"/>
    </row>
    <row r="376" spans="1:23" s="85" customFormat="1" ht="25.5" hidden="1" customHeight="1" outlineLevel="3" x14ac:dyDescent="0.25">
      <c r="A376" s="97" t="s">
        <v>821</v>
      </c>
      <c r="B376" s="194" t="s">
        <v>822</v>
      </c>
      <c r="C376" s="160">
        <v>0</v>
      </c>
      <c r="D376" s="160">
        <v>0</v>
      </c>
      <c r="E376" s="160">
        <v>-188432600</v>
      </c>
      <c r="F376" s="190"/>
      <c r="G376" s="190"/>
      <c r="H376" s="160">
        <v>0</v>
      </c>
      <c r="I376" s="191">
        <v>0</v>
      </c>
      <c r="J376" s="191">
        <v>-188432600</v>
      </c>
      <c r="K376" s="191">
        <v>0</v>
      </c>
      <c r="L376" s="191">
        <v>0</v>
      </c>
      <c r="M376" s="191">
        <v>0</v>
      </c>
      <c r="N376" s="191">
        <v>0</v>
      </c>
      <c r="O376" s="191">
        <v>0</v>
      </c>
      <c r="P376" s="192">
        <v>0</v>
      </c>
      <c r="Q376" s="153">
        <v>0</v>
      </c>
      <c r="R376" s="153">
        <v>0</v>
      </c>
      <c r="S376" s="153">
        <v>0</v>
      </c>
      <c r="T376" s="153"/>
      <c r="U376" s="153">
        <f t="shared" si="28"/>
        <v>188432600</v>
      </c>
      <c r="V376" s="152" t="e">
        <f t="shared" si="27"/>
        <v>#DIV/0!</v>
      </c>
      <c r="W376" s="193"/>
    </row>
    <row r="377" spans="1:23" s="85" customFormat="1" ht="25.5" hidden="1" customHeight="1" outlineLevel="3" x14ac:dyDescent="0.25">
      <c r="A377" s="97" t="s">
        <v>823</v>
      </c>
      <c r="B377" s="194" t="s">
        <v>824</v>
      </c>
      <c r="C377" s="160">
        <v>0</v>
      </c>
      <c r="D377" s="160">
        <v>0</v>
      </c>
      <c r="E377" s="160">
        <v>-34653.99</v>
      </c>
      <c r="F377" s="190"/>
      <c r="G377" s="190"/>
      <c r="H377" s="160">
        <v>0</v>
      </c>
      <c r="I377" s="191">
        <v>0</v>
      </c>
      <c r="J377" s="191">
        <v>0</v>
      </c>
      <c r="K377" s="191">
        <v>0</v>
      </c>
      <c r="L377" s="191">
        <v>0</v>
      </c>
      <c r="M377" s="191">
        <v>-34653.99</v>
      </c>
      <c r="N377" s="191">
        <v>0</v>
      </c>
      <c r="O377" s="191">
        <v>0</v>
      </c>
      <c r="P377" s="192">
        <v>0</v>
      </c>
      <c r="Q377" s="153">
        <v>0</v>
      </c>
      <c r="R377" s="153">
        <v>0</v>
      </c>
      <c r="S377" s="153">
        <v>0</v>
      </c>
      <c r="T377" s="153"/>
      <c r="U377" s="153">
        <f t="shared" si="28"/>
        <v>34653.99</v>
      </c>
      <c r="V377" s="152" t="e">
        <f t="shared" si="27"/>
        <v>#DIV/0!</v>
      </c>
      <c r="W377" s="193"/>
    </row>
    <row r="378" spans="1:23" s="85" customFormat="1" ht="25.5" hidden="1" customHeight="1" outlineLevel="3" x14ac:dyDescent="0.25">
      <c r="A378" s="97" t="s">
        <v>825</v>
      </c>
      <c r="B378" s="194" t="s">
        <v>826</v>
      </c>
      <c r="C378" s="160"/>
      <c r="D378" s="160"/>
      <c r="E378" s="160"/>
      <c r="F378" s="190"/>
      <c r="G378" s="190"/>
      <c r="H378" s="160"/>
      <c r="I378" s="191"/>
      <c r="J378" s="191"/>
      <c r="K378" s="191"/>
      <c r="L378" s="191"/>
      <c r="M378" s="191"/>
      <c r="N378" s="191"/>
      <c r="O378" s="191"/>
      <c r="P378" s="192"/>
      <c r="Q378" s="153"/>
      <c r="R378" s="153"/>
      <c r="S378" s="153"/>
      <c r="T378" s="153">
        <v>-78275.48</v>
      </c>
      <c r="U378" s="153"/>
      <c r="V378" s="152">
        <f t="shared" si="27"/>
        <v>0</v>
      </c>
      <c r="W378" s="193"/>
    </row>
    <row r="379" spans="1:23" s="85" customFormat="1" ht="25.5" hidden="1" customHeight="1" outlineLevel="3" x14ac:dyDescent="0.25">
      <c r="A379" s="97" t="s">
        <v>827</v>
      </c>
      <c r="B379" s="194" t="s">
        <v>828</v>
      </c>
      <c r="C379" s="160"/>
      <c r="D379" s="160"/>
      <c r="E379" s="160"/>
      <c r="F379" s="190"/>
      <c r="G379" s="190"/>
      <c r="H379" s="160"/>
      <c r="I379" s="191"/>
      <c r="J379" s="191"/>
      <c r="K379" s="191"/>
      <c r="L379" s="191"/>
      <c r="M379" s="191"/>
      <c r="N379" s="191"/>
      <c r="O379" s="191"/>
      <c r="P379" s="192"/>
      <c r="Q379" s="153"/>
      <c r="R379" s="153"/>
      <c r="S379" s="153"/>
      <c r="T379" s="153">
        <v>-22377.62</v>
      </c>
      <c r="U379" s="153"/>
      <c r="V379" s="152">
        <f t="shared" si="27"/>
        <v>0</v>
      </c>
      <c r="W379" s="193"/>
    </row>
    <row r="380" spans="1:23" s="85" customFormat="1" ht="25.5" hidden="1" customHeight="1" outlineLevel="3" x14ac:dyDescent="0.25">
      <c r="A380" s="97" t="s">
        <v>829</v>
      </c>
      <c r="B380" s="194" t="s">
        <v>830</v>
      </c>
      <c r="C380" s="160"/>
      <c r="D380" s="160"/>
      <c r="E380" s="160"/>
      <c r="F380" s="190"/>
      <c r="G380" s="190"/>
      <c r="H380" s="160"/>
      <c r="I380" s="191"/>
      <c r="J380" s="191"/>
      <c r="K380" s="191"/>
      <c r="L380" s="191"/>
      <c r="M380" s="191"/>
      <c r="N380" s="191"/>
      <c r="O380" s="191"/>
      <c r="P380" s="192"/>
      <c r="Q380" s="153"/>
      <c r="R380" s="153"/>
      <c r="S380" s="153"/>
      <c r="T380" s="153">
        <v>-527525.63</v>
      </c>
      <c r="U380" s="153"/>
      <c r="V380" s="152">
        <f t="shared" si="27"/>
        <v>0</v>
      </c>
      <c r="W380" s="193"/>
    </row>
    <row r="381" spans="1:23" s="85" customFormat="1" ht="25.5" hidden="1" customHeight="1" outlineLevel="3" x14ac:dyDescent="0.25">
      <c r="A381" s="97" t="s">
        <v>831</v>
      </c>
      <c r="B381" s="194" t="s">
        <v>832</v>
      </c>
      <c r="C381" s="160"/>
      <c r="D381" s="160"/>
      <c r="E381" s="160"/>
      <c r="F381" s="190"/>
      <c r="G381" s="190"/>
      <c r="H381" s="160"/>
      <c r="I381" s="191"/>
      <c r="J381" s="191"/>
      <c r="K381" s="191"/>
      <c r="L381" s="191"/>
      <c r="M381" s="191"/>
      <c r="N381" s="191"/>
      <c r="O381" s="191"/>
      <c r="P381" s="192"/>
      <c r="Q381" s="153"/>
      <c r="R381" s="153"/>
      <c r="S381" s="153"/>
      <c r="T381" s="153">
        <v>-5503.68</v>
      </c>
      <c r="U381" s="153"/>
      <c r="V381" s="152">
        <f t="shared" si="27"/>
        <v>0</v>
      </c>
      <c r="W381" s="193"/>
    </row>
    <row r="382" spans="1:23" s="85" customFormat="1" ht="25.5" hidden="1" customHeight="1" outlineLevel="3" x14ac:dyDescent="0.25">
      <c r="A382" s="97" t="s">
        <v>833</v>
      </c>
      <c r="B382" s="194" t="s">
        <v>834</v>
      </c>
      <c r="C382" s="160">
        <v>0</v>
      </c>
      <c r="D382" s="160">
        <v>0</v>
      </c>
      <c r="E382" s="160">
        <v>-495798.57</v>
      </c>
      <c r="F382" s="190"/>
      <c r="G382" s="190"/>
      <c r="H382" s="160">
        <v>0</v>
      </c>
      <c r="I382" s="191">
        <v>-495798.57</v>
      </c>
      <c r="J382" s="191">
        <v>0</v>
      </c>
      <c r="K382" s="191">
        <v>0</v>
      </c>
      <c r="L382" s="191">
        <v>0</v>
      </c>
      <c r="M382" s="191">
        <v>0</v>
      </c>
      <c r="N382" s="191">
        <v>0</v>
      </c>
      <c r="O382" s="191">
        <v>0</v>
      </c>
      <c r="P382" s="192">
        <v>0</v>
      </c>
      <c r="Q382" s="153">
        <v>0</v>
      </c>
      <c r="R382" s="153">
        <v>0</v>
      </c>
      <c r="S382" s="153">
        <v>0</v>
      </c>
      <c r="T382" s="153"/>
      <c r="U382" s="153">
        <f t="shared" si="28"/>
        <v>495798.57</v>
      </c>
      <c r="V382" s="152" t="e">
        <f t="shared" si="27"/>
        <v>#DIV/0!</v>
      </c>
      <c r="W382" s="193"/>
    </row>
    <row r="383" spans="1:23" s="85" customFormat="1" ht="25.5" hidden="1" customHeight="1" outlineLevel="3" x14ac:dyDescent="0.25">
      <c r="A383" s="97" t="s">
        <v>835</v>
      </c>
      <c r="B383" s="194" t="s">
        <v>836</v>
      </c>
      <c r="C383" s="160">
        <v>0</v>
      </c>
      <c r="D383" s="160">
        <v>0</v>
      </c>
      <c r="E383" s="160">
        <v>-100794.75</v>
      </c>
      <c r="F383" s="190"/>
      <c r="G383" s="190"/>
      <c r="H383" s="160">
        <v>0</v>
      </c>
      <c r="I383" s="191">
        <v>-595.58000000000004</v>
      </c>
      <c r="J383" s="191">
        <v>0</v>
      </c>
      <c r="K383" s="191">
        <v>0</v>
      </c>
      <c r="L383" s="191">
        <v>0</v>
      </c>
      <c r="M383" s="191">
        <v>0</v>
      </c>
      <c r="N383" s="191">
        <v>0</v>
      </c>
      <c r="O383" s="191">
        <v>0</v>
      </c>
      <c r="P383" s="192">
        <v>-74186.259999999995</v>
      </c>
      <c r="Q383" s="153">
        <v>0</v>
      </c>
      <c r="R383" s="153">
        <v>-19979.2</v>
      </c>
      <c r="S383" s="153">
        <v>-6033.71</v>
      </c>
      <c r="T383" s="153">
        <v>-471090.89</v>
      </c>
      <c r="U383" s="153">
        <f t="shared" si="28"/>
        <v>-370296.14</v>
      </c>
      <c r="V383" s="152">
        <f t="shared" si="27"/>
        <v>0</v>
      </c>
      <c r="W383" s="193"/>
    </row>
    <row r="384" spans="1:23" s="85" customFormat="1" ht="25.5" hidden="1" customHeight="1" outlineLevel="3" x14ac:dyDescent="0.25">
      <c r="A384" s="97" t="s">
        <v>837</v>
      </c>
      <c r="B384" s="194" t="s">
        <v>838</v>
      </c>
      <c r="C384" s="160">
        <v>0</v>
      </c>
      <c r="D384" s="160">
        <v>0</v>
      </c>
      <c r="E384" s="160">
        <v>-782316</v>
      </c>
      <c r="F384" s="190"/>
      <c r="G384" s="190"/>
      <c r="H384" s="160">
        <v>-782316</v>
      </c>
      <c r="I384" s="191">
        <v>0</v>
      </c>
      <c r="J384" s="191">
        <v>0</v>
      </c>
      <c r="K384" s="191">
        <v>0</v>
      </c>
      <c r="L384" s="191">
        <v>0</v>
      </c>
      <c r="M384" s="191">
        <v>0</v>
      </c>
      <c r="N384" s="191">
        <v>0</v>
      </c>
      <c r="O384" s="191">
        <v>0</v>
      </c>
      <c r="P384" s="192">
        <v>0</v>
      </c>
      <c r="Q384" s="153">
        <v>0</v>
      </c>
      <c r="R384" s="153">
        <v>0</v>
      </c>
      <c r="S384" s="153">
        <v>0</v>
      </c>
      <c r="T384" s="153"/>
      <c r="U384" s="153">
        <f t="shared" si="28"/>
        <v>782316</v>
      </c>
      <c r="V384" s="152" t="e">
        <f t="shared" si="27"/>
        <v>#DIV/0!</v>
      </c>
      <c r="W384" s="193"/>
    </row>
    <row r="385" spans="1:23" s="85" customFormat="1" ht="25.5" hidden="1" customHeight="1" outlineLevel="3" x14ac:dyDescent="0.25">
      <c r="A385" s="97" t="s">
        <v>839</v>
      </c>
      <c r="B385" s="194" t="s">
        <v>840</v>
      </c>
      <c r="C385" s="160">
        <v>0</v>
      </c>
      <c r="D385" s="160">
        <v>0</v>
      </c>
      <c r="E385" s="160">
        <v>-106903.72</v>
      </c>
      <c r="F385" s="190"/>
      <c r="G385" s="190"/>
      <c r="H385" s="160">
        <v>0</v>
      </c>
      <c r="I385" s="191">
        <v>0</v>
      </c>
      <c r="J385" s="191">
        <v>-106903.72</v>
      </c>
      <c r="K385" s="191">
        <v>0</v>
      </c>
      <c r="L385" s="191">
        <v>0</v>
      </c>
      <c r="M385" s="191">
        <v>0</v>
      </c>
      <c r="N385" s="191">
        <v>0</v>
      </c>
      <c r="O385" s="191">
        <v>0</v>
      </c>
      <c r="P385" s="192">
        <v>0</v>
      </c>
      <c r="Q385" s="153">
        <v>0</v>
      </c>
      <c r="R385" s="153">
        <v>0</v>
      </c>
      <c r="S385" s="153">
        <v>0</v>
      </c>
      <c r="T385" s="153">
        <v>-118382.41</v>
      </c>
      <c r="U385" s="153">
        <f t="shared" si="28"/>
        <v>-11478.690000000002</v>
      </c>
      <c r="V385" s="152">
        <f t="shared" si="27"/>
        <v>0</v>
      </c>
      <c r="W385" s="193"/>
    </row>
    <row r="386" spans="1:23" s="85" customFormat="1" ht="25.5" hidden="1" customHeight="1" outlineLevel="3" x14ac:dyDescent="0.25">
      <c r="A386" s="97" t="s">
        <v>841</v>
      </c>
      <c r="B386" s="194" t="s">
        <v>842</v>
      </c>
      <c r="C386" s="160">
        <v>0</v>
      </c>
      <c r="D386" s="160">
        <v>0</v>
      </c>
      <c r="E386" s="160">
        <v>-647831.94999999995</v>
      </c>
      <c r="F386" s="190"/>
      <c r="G386" s="190"/>
      <c r="H386" s="160">
        <v>-18707.59</v>
      </c>
      <c r="I386" s="191">
        <v>0</v>
      </c>
      <c r="J386" s="191">
        <v>-196621.52</v>
      </c>
      <c r="K386" s="191">
        <v>0</v>
      </c>
      <c r="L386" s="191">
        <v>0</v>
      </c>
      <c r="M386" s="191">
        <v>-159715.54999999999</v>
      </c>
      <c r="N386" s="191">
        <v>0</v>
      </c>
      <c r="O386" s="191">
        <v>0</v>
      </c>
      <c r="P386" s="192">
        <v>-183297.58</v>
      </c>
      <c r="Q386" s="154">
        <v>0</v>
      </c>
      <c r="R386" s="153">
        <v>0</v>
      </c>
      <c r="S386" s="153">
        <v>-89489.71</v>
      </c>
      <c r="T386" s="153">
        <v>-579527.84</v>
      </c>
      <c r="U386" s="153">
        <f t="shared" si="28"/>
        <v>68304.109999999986</v>
      </c>
      <c r="V386" s="152">
        <f t="shared" si="27"/>
        <v>0</v>
      </c>
      <c r="W386" s="193"/>
    </row>
    <row r="387" spans="1:23" s="85" customFormat="1" ht="25.5" hidden="1" customHeight="1" outlineLevel="3" x14ac:dyDescent="0.25">
      <c r="A387" s="97" t="s">
        <v>843</v>
      </c>
      <c r="B387" s="194" t="s">
        <v>844</v>
      </c>
      <c r="C387" s="160">
        <v>0</v>
      </c>
      <c r="D387" s="160">
        <v>0</v>
      </c>
      <c r="E387" s="160">
        <v>-8402</v>
      </c>
      <c r="F387" s="190"/>
      <c r="G387" s="190"/>
      <c r="H387" s="160">
        <v>-1709.04</v>
      </c>
      <c r="I387" s="191">
        <v>0</v>
      </c>
      <c r="J387" s="191">
        <v>-1068.8499999999999</v>
      </c>
      <c r="K387" s="191">
        <v>0</v>
      </c>
      <c r="L387" s="191">
        <v>0</v>
      </c>
      <c r="M387" s="191">
        <v>-1019.42</v>
      </c>
      <c r="N387" s="191">
        <v>0</v>
      </c>
      <c r="O387" s="191">
        <v>0</v>
      </c>
      <c r="P387" s="192">
        <v>-4604.6899999999996</v>
      </c>
      <c r="Q387" s="153">
        <v>0</v>
      </c>
      <c r="R387" s="153">
        <v>0</v>
      </c>
      <c r="S387" s="153">
        <v>0</v>
      </c>
      <c r="T387" s="153">
        <v>-4137.0600000000004</v>
      </c>
      <c r="U387" s="153">
        <f t="shared" si="28"/>
        <v>4264.9399999999996</v>
      </c>
      <c r="V387" s="152">
        <f t="shared" si="27"/>
        <v>0</v>
      </c>
      <c r="W387" s="193"/>
    </row>
    <row r="388" spans="1:23" s="85" customFormat="1" ht="25.5" hidden="1" customHeight="1" outlineLevel="3" x14ac:dyDescent="0.25">
      <c r="A388" s="97" t="s">
        <v>845</v>
      </c>
      <c r="B388" s="194" t="s">
        <v>846</v>
      </c>
      <c r="C388" s="160">
        <v>0</v>
      </c>
      <c r="D388" s="160">
        <v>0</v>
      </c>
      <c r="E388" s="160">
        <v>-4160544.23</v>
      </c>
      <c r="F388" s="190"/>
      <c r="G388" s="190"/>
      <c r="H388" s="160">
        <v>-418062.47</v>
      </c>
      <c r="I388" s="191">
        <v>-43367.13</v>
      </c>
      <c r="J388" s="191">
        <v>-925618.21</v>
      </c>
      <c r="K388" s="191">
        <v>-133425.43</v>
      </c>
      <c r="L388" s="191">
        <v>0</v>
      </c>
      <c r="M388" s="191">
        <v>-1358567.42</v>
      </c>
      <c r="N388" s="191">
        <v>-13902.58</v>
      </c>
      <c r="O388" s="191">
        <v>0</v>
      </c>
      <c r="P388" s="192">
        <v>-637485.35</v>
      </c>
      <c r="Q388" s="153">
        <v>-46121.96</v>
      </c>
      <c r="R388" s="153">
        <v>0</v>
      </c>
      <c r="S388" s="153">
        <v>-583993.68000000005</v>
      </c>
      <c r="T388" s="153">
        <v>-3513486.77</v>
      </c>
      <c r="U388" s="153">
        <f t="shared" si="28"/>
        <v>647057.46</v>
      </c>
      <c r="V388" s="152">
        <f t="shared" si="27"/>
        <v>0</v>
      </c>
      <c r="W388" s="193"/>
    </row>
    <row r="389" spans="1:23" s="85" customFormat="1" ht="25.5" hidden="1" customHeight="1" outlineLevel="3" x14ac:dyDescent="0.25">
      <c r="A389" s="97" t="s">
        <v>847</v>
      </c>
      <c r="B389" s="194" t="s">
        <v>848</v>
      </c>
      <c r="C389" s="160">
        <v>0</v>
      </c>
      <c r="D389" s="160">
        <v>0</v>
      </c>
      <c r="E389" s="160">
        <v>-135423.39000000001</v>
      </c>
      <c r="F389" s="190"/>
      <c r="G389" s="190"/>
      <c r="H389" s="160">
        <v>-25107.33</v>
      </c>
      <c r="I389" s="191">
        <v>0</v>
      </c>
      <c r="J389" s="191">
        <v>-12574.53</v>
      </c>
      <c r="K389" s="191">
        <v>0</v>
      </c>
      <c r="L389" s="191">
        <v>0</v>
      </c>
      <c r="M389" s="191">
        <v>-11333.3</v>
      </c>
      <c r="N389" s="191">
        <v>0</v>
      </c>
      <c r="O389" s="191">
        <v>0</v>
      </c>
      <c r="P389" s="192">
        <v>-30169.77</v>
      </c>
      <c r="Q389" s="153">
        <v>7</v>
      </c>
      <c r="R389" s="153">
        <v>0</v>
      </c>
      <c r="S389" s="153">
        <v>-56245.46</v>
      </c>
      <c r="T389" s="153">
        <v>-4982402.57</v>
      </c>
      <c r="U389" s="153">
        <f t="shared" si="28"/>
        <v>-4846979.1800000006</v>
      </c>
      <c r="V389" s="152">
        <f t="shared" si="27"/>
        <v>0</v>
      </c>
      <c r="W389" s="193"/>
    </row>
    <row r="390" spans="1:23" s="85" customFormat="1" ht="25.5" hidden="1" customHeight="1" outlineLevel="3" x14ac:dyDescent="0.25">
      <c r="A390" s="97" t="s">
        <v>849</v>
      </c>
      <c r="B390" s="194" t="s">
        <v>850</v>
      </c>
      <c r="C390" s="160"/>
      <c r="D390" s="160"/>
      <c r="E390" s="160"/>
      <c r="F390" s="190"/>
      <c r="G390" s="190"/>
      <c r="H390" s="160"/>
      <c r="I390" s="191"/>
      <c r="J390" s="191"/>
      <c r="K390" s="191"/>
      <c r="L390" s="191"/>
      <c r="M390" s="191"/>
      <c r="N390" s="191"/>
      <c r="O390" s="191"/>
      <c r="P390" s="192"/>
      <c r="Q390" s="153"/>
      <c r="R390" s="153"/>
      <c r="S390" s="153"/>
      <c r="T390" s="153">
        <v>-36246.26</v>
      </c>
      <c r="U390" s="153"/>
      <c r="V390" s="152">
        <f t="shared" si="27"/>
        <v>0</v>
      </c>
      <c r="W390" s="193"/>
    </row>
    <row r="391" spans="1:23" s="85" customFormat="1" ht="25.5" hidden="1" customHeight="1" outlineLevel="3" x14ac:dyDescent="0.25">
      <c r="A391" s="97" t="s">
        <v>851</v>
      </c>
      <c r="B391" s="194" t="s">
        <v>852</v>
      </c>
      <c r="C391" s="160">
        <v>0</v>
      </c>
      <c r="D391" s="160">
        <v>0</v>
      </c>
      <c r="E391" s="160">
        <v>-36165.47</v>
      </c>
      <c r="F391" s="190"/>
      <c r="G391" s="190"/>
      <c r="H391" s="160">
        <v>0</v>
      </c>
      <c r="I391" s="191">
        <v>0</v>
      </c>
      <c r="J391" s="191">
        <v>-25632.34</v>
      </c>
      <c r="K391" s="191">
        <v>0</v>
      </c>
      <c r="L391" s="191">
        <v>0</v>
      </c>
      <c r="M391" s="191">
        <v>0</v>
      </c>
      <c r="N391" s="191">
        <v>0</v>
      </c>
      <c r="O391" s="191">
        <v>0</v>
      </c>
      <c r="P391" s="192">
        <v>0</v>
      </c>
      <c r="Q391" s="153">
        <v>-7</v>
      </c>
      <c r="R391" s="153">
        <v>0</v>
      </c>
      <c r="S391" s="153">
        <v>-10526.13</v>
      </c>
      <c r="T391" s="153">
        <v>-423171.81</v>
      </c>
      <c r="U391" s="153">
        <f t="shared" si="28"/>
        <v>-387006.33999999997</v>
      </c>
      <c r="V391" s="152">
        <f t="shared" si="27"/>
        <v>0</v>
      </c>
      <c r="W391" s="193"/>
    </row>
    <row r="392" spans="1:23" s="85" customFormat="1" ht="25.5" hidden="1" customHeight="1" outlineLevel="3" x14ac:dyDescent="0.25">
      <c r="A392" s="97" t="s">
        <v>853</v>
      </c>
      <c r="B392" s="194" t="s">
        <v>854</v>
      </c>
      <c r="C392" s="160">
        <v>0</v>
      </c>
      <c r="D392" s="160">
        <v>0</v>
      </c>
      <c r="E392" s="160">
        <v>-14604.68</v>
      </c>
      <c r="F392" s="190"/>
      <c r="G392" s="190"/>
      <c r="H392" s="160">
        <v>-12904</v>
      </c>
      <c r="I392" s="191">
        <v>0</v>
      </c>
      <c r="J392" s="191">
        <v>-1700.68</v>
      </c>
      <c r="K392" s="191">
        <v>0</v>
      </c>
      <c r="L392" s="191">
        <v>0</v>
      </c>
      <c r="M392" s="191">
        <v>0</v>
      </c>
      <c r="N392" s="191">
        <v>0</v>
      </c>
      <c r="O392" s="191">
        <v>0</v>
      </c>
      <c r="P392" s="192">
        <v>0</v>
      </c>
      <c r="Q392" s="153">
        <v>0</v>
      </c>
      <c r="R392" s="153">
        <v>0</v>
      </c>
      <c r="S392" s="153">
        <v>0</v>
      </c>
      <c r="T392" s="153"/>
      <c r="U392" s="153">
        <f t="shared" si="28"/>
        <v>14604.68</v>
      </c>
      <c r="V392" s="152" t="e">
        <f t="shared" si="27"/>
        <v>#DIV/0!</v>
      </c>
      <c r="W392" s="193"/>
    </row>
    <row r="393" spans="1:23" s="85" customFormat="1" ht="25.5" hidden="1" customHeight="1" outlineLevel="3" x14ac:dyDescent="0.25">
      <c r="A393" s="97" t="s">
        <v>855</v>
      </c>
      <c r="B393" s="194" t="s">
        <v>856</v>
      </c>
      <c r="C393" s="160"/>
      <c r="D393" s="160"/>
      <c r="E393" s="160"/>
      <c r="F393" s="190"/>
      <c r="G393" s="190"/>
      <c r="H393" s="160"/>
      <c r="I393" s="191"/>
      <c r="J393" s="191"/>
      <c r="K393" s="191"/>
      <c r="L393" s="191"/>
      <c r="M393" s="191"/>
      <c r="N393" s="191"/>
      <c r="O393" s="191"/>
      <c r="P393" s="192"/>
      <c r="Q393" s="153"/>
      <c r="R393" s="153"/>
      <c r="S393" s="153"/>
      <c r="T393" s="153">
        <v>-3559309.73</v>
      </c>
      <c r="U393" s="153"/>
      <c r="V393" s="152">
        <f t="shared" ref="V393:V409" si="29">G393/T393</f>
        <v>0</v>
      </c>
      <c r="W393" s="193"/>
    </row>
    <row r="394" spans="1:23" s="85" customFormat="1" ht="25.5" hidden="1" customHeight="1" outlineLevel="3" x14ac:dyDescent="0.25">
      <c r="A394" s="97" t="s">
        <v>857</v>
      </c>
      <c r="B394" s="194" t="s">
        <v>858</v>
      </c>
      <c r="C394" s="160"/>
      <c r="D394" s="160"/>
      <c r="E394" s="160"/>
      <c r="F394" s="190"/>
      <c r="G394" s="190"/>
      <c r="H394" s="160"/>
      <c r="I394" s="191"/>
      <c r="J394" s="191"/>
      <c r="K394" s="191"/>
      <c r="L394" s="191"/>
      <c r="M394" s="191"/>
      <c r="N394" s="191"/>
      <c r="O394" s="191"/>
      <c r="P394" s="192"/>
      <c r="Q394" s="153"/>
      <c r="R394" s="153"/>
      <c r="S394" s="153"/>
      <c r="T394" s="153">
        <v>-43460.2</v>
      </c>
      <c r="U394" s="153"/>
      <c r="V394" s="152">
        <f t="shared" si="29"/>
        <v>0</v>
      </c>
      <c r="W394" s="193"/>
    </row>
    <row r="395" spans="1:23" s="85" customFormat="1" ht="25.5" hidden="1" customHeight="1" outlineLevel="3" x14ac:dyDescent="0.25">
      <c r="A395" s="97" t="s">
        <v>859</v>
      </c>
      <c r="B395" s="194" t="s">
        <v>860</v>
      </c>
      <c r="C395" s="160"/>
      <c r="D395" s="160"/>
      <c r="E395" s="160"/>
      <c r="F395" s="190"/>
      <c r="G395" s="190"/>
      <c r="H395" s="160"/>
      <c r="I395" s="191"/>
      <c r="J395" s="191"/>
      <c r="K395" s="191"/>
      <c r="L395" s="191"/>
      <c r="M395" s="191"/>
      <c r="N395" s="191"/>
      <c r="O395" s="191"/>
      <c r="P395" s="192"/>
      <c r="Q395" s="153"/>
      <c r="R395" s="153"/>
      <c r="S395" s="153"/>
      <c r="T395" s="153">
        <v>-56000</v>
      </c>
      <c r="U395" s="153"/>
      <c r="V395" s="152">
        <f t="shared" si="29"/>
        <v>0</v>
      </c>
      <c r="W395" s="193"/>
    </row>
    <row r="396" spans="1:23" s="85" customFormat="1" ht="25.5" hidden="1" customHeight="1" outlineLevel="3" x14ac:dyDescent="0.25">
      <c r="A396" s="97" t="s">
        <v>861</v>
      </c>
      <c r="B396" s="194" t="s">
        <v>862</v>
      </c>
      <c r="C396" s="160">
        <v>0</v>
      </c>
      <c r="D396" s="160">
        <v>0</v>
      </c>
      <c r="E396" s="160">
        <v>-3184738.63</v>
      </c>
      <c r="F396" s="190"/>
      <c r="G396" s="190"/>
      <c r="H396" s="160">
        <v>-409058.9</v>
      </c>
      <c r="I396" s="191">
        <v>0</v>
      </c>
      <c r="J396" s="191">
        <v>-2749028.17</v>
      </c>
      <c r="K396" s="191">
        <v>0</v>
      </c>
      <c r="L396" s="191">
        <v>0</v>
      </c>
      <c r="M396" s="191">
        <v>0</v>
      </c>
      <c r="N396" s="191">
        <v>0</v>
      </c>
      <c r="O396" s="191">
        <v>0</v>
      </c>
      <c r="P396" s="192">
        <v>-26651.56</v>
      </c>
      <c r="Q396" s="153">
        <v>0</v>
      </c>
      <c r="R396" s="153">
        <v>0</v>
      </c>
      <c r="S396" s="153">
        <v>0</v>
      </c>
      <c r="T396" s="153">
        <v>-2204691.09</v>
      </c>
      <c r="U396" s="153">
        <f t="shared" si="28"/>
        <v>980047.54</v>
      </c>
      <c r="V396" s="152">
        <f t="shared" si="29"/>
        <v>0</v>
      </c>
      <c r="W396" s="193"/>
    </row>
    <row r="397" spans="1:23" s="85" customFormat="1" ht="25.5" hidden="1" customHeight="1" outlineLevel="3" x14ac:dyDescent="0.25">
      <c r="A397" s="97" t="s">
        <v>863</v>
      </c>
      <c r="B397" s="194" t="s">
        <v>864</v>
      </c>
      <c r="C397" s="160"/>
      <c r="D397" s="160"/>
      <c r="E397" s="160"/>
      <c r="F397" s="190"/>
      <c r="G397" s="190"/>
      <c r="H397" s="160"/>
      <c r="I397" s="191"/>
      <c r="J397" s="191"/>
      <c r="K397" s="191"/>
      <c r="L397" s="191"/>
      <c r="M397" s="191"/>
      <c r="N397" s="191"/>
      <c r="O397" s="191"/>
      <c r="P397" s="192"/>
      <c r="Q397" s="153"/>
      <c r="R397" s="153"/>
      <c r="S397" s="153"/>
      <c r="T397" s="153">
        <v>-0.03</v>
      </c>
      <c r="U397" s="153"/>
      <c r="V397" s="152">
        <f t="shared" si="29"/>
        <v>0</v>
      </c>
      <c r="W397" s="193"/>
    </row>
    <row r="398" spans="1:23" s="85" customFormat="1" ht="25.5" hidden="1" customHeight="1" outlineLevel="3" x14ac:dyDescent="0.25">
      <c r="A398" s="97" t="s">
        <v>865</v>
      </c>
      <c r="B398" s="194" t="s">
        <v>866</v>
      </c>
      <c r="C398" s="160">
        <v>0</v>
      </c>
      <c r="D398" s="160">
        <v>0</v>
      </c>
      <c r="E398" s="160">
        <v>-1465765.31</v>
      </c>
      <c r="F398" s="190"/>
      <c r="G398" s="190"/>
      <c r="H398" s="160">
        <v>0</v>
      </c>
      <c r="I398" s="191">
        <v>0</v>
      </c>
      <c r="J398" s="191">
        <v>0</v>
      </c>
      <c r="K398" s="191">
        <v>0</v>
      </c>
      <c r="L398" s="191">
        <v>0</v>
      </c>
      <c r="M398" s="191">
        <v>0</v>
      </c>
      <c r="N398" s="191">
        <v>0</v>
      </c>
      <c r="O398" s="191">
        <v>0</v>
      </c>
      <c r="P398" s="192">
        <v>0</v>
      </c>
      <c r="Q398" s="153">
        <v>0</v>
      </c>
      <c r="R398" s="153">
        <v>0</v>
      </c>
      <c r="S398" s="153">
        <v>-1465765.31</v>
      </c>
      <c r="T398" s="153"/>
      <c r="U398" s="153">
        <f t="shared" si="28"/>
        <v>1465765.31</v>
      </c>
      <c r="V398" s="152" t="e">
        <f t="shared" si="29"/>
        <v>#DIV/0!</v>
      </c>
      <c r="W398" s="193"/>
    </row>
    <row r="399" spans="1:23" s="85" customFormat="1" ht="25.5" hidden="1" customHeight="1" outlineLevel="3" x14ac:dyDescent="0.25">
      <c r="A399" s="97" t="s">
        <v>867</v>
      </c>
      <c r="B399" s="194" t="s">
        <v>868</v>
      </c>
      <c r="C399" s="160">
        <v>0</v>
      </c>
      <c r="D399" s="160">
        <v>0</v>
      </c>
      <c r="E399" s="160">
        <v>-730527.3</v>
      </c>
      <c r="F399" s="190"/>
      <c r="G399" s="190"/>
      <c r="H399" s="160">
        <v>0</v>
      </c>
      <c r="I399" s="191">
        <v>0</v>
      </c>
      <c r="J399" s="191">
        <v>0</v>
      </c>
      <c r="K399" s="191">
        <v>0</v>
      </c>
      <c r="L399" s="191">
        <v>-730527.3</v>
      </c>
      <c r="M399" s="191">
        <v>0</v>
      </c>
      <c r="N399" s="191">
        <v>0</v>
      </c>
      <c r="O399" s="191">
        <v>0</v>
      </c>
      <c r="P399" s="192">
        <v>0</v>
      </c>
      <c r="Q399" s="154">
        <v>0</v>
      </c>
      <c r="R399" s="153">
        <v>0</v>
      </c>
      <c r="S399" s="153">
        <v>0</v>
      </c>
      <c r="T399" s="153"/>
      <c r="U399" s="153">
        <f t="shared" si="28"/>
        <v>730527.3</v>
      </c>
      <c r="V399" s="152" t="e">
        <f t="shared" si="29"/>
        <v>#DIV/0!</v>
      </c>
      <c r="W399" s="193"/>
    </row>
    <row r="400" spans="1:23" s="85" customFormat="1" ht="25.5" hidden="1" customHeight="1" outlineLevel="3" x14ac:dyDescent="0.25">
      <c r="A400" s="97" t="s">
        <v>869</v>
      </c>
      <c r="B400" s="194" t="s">
        <v>870</v>
      </c>
      <c r="C400" s="160">
        <v>0</v>
      </c>
      <c r="D400" s="160">
        <v>0</v>
      </c>
      <c r="E400" s="160">
        <v>-99000000</v>
      </c>
      <c r="F400" s="190"/>
      <c r="G400" s="190"/>
      <c r="H400" s="160">
        <v>0</v>
      </c>
      <c r="I400" s="191">
        <v>0</v>
      </c>
      <c r="J400" s="191">
        <v>-99000000</v>
      </c>
      <c r="K400" s="191">
        <v>0</v>
      </c>
      <c r="L400" s="191">
        <v>0</v>
      </c>
      <c r="M400" s="191">
        <v>0</v>
      </c>
      <c r="N400" s="191">
        <v>0</v>
      </c>
      <c r="O400" s="191">
        <v>0</v>
      </c>
      <c r="P400" s="192">
        <v>0</v>
      </c>
      <c r="Q400" s="153">
        <v>0</v>
      </c>
      <c r="R400" s="153">
        <v>0</v>
      </c>
      <c r="S400" s="153">
        <v>0</v>
      </c>
      <c r="T400" s="153"/>
      <c r="U400" s="153">
        <f t="shared" si="28"/>
        <v>99000000</v>
      </c>
      <c r="V400" s="152" t="e">
        <f t="shared" si="29"/>
        <v>#DIV/0!</v>
      </c>
      <c r="W400" s="193"/>
    </row>
    <row r="401" spans="1:23" s="85" customFormat="1" ht="25.5" hidden="1" customHeight="1" outlineLevel="3" x14ac:dyDescent="0.25">
      <c r="A401" s="97" t="s">
        <v>871</v>
      </c>
      <c r="B401" s="194" t="s">
        <v>872</v>
      </c>
      <c r="C401" s="160">
        <v>0</v>
      </c>
      <c r="D401" s="160">
        <v>0</v>
      </c>
      <c r="E401" s="160">
        <v>-30983677</v>
      </c>
      <c r="F401" s="190"/>
      <c r="G401" s="190"/>
      <c r="H401" s="160">
        <v>0</v>
      </c>
      <c r="I401" s="191">
        <v>-30983677</v>
      </c>
      <c r="J401" s="191">
        <v>0</v>
      </c>
      <c r="K401" s="191">
        <v>0</v>
      </c>
      <c r="L401" s="191">
        <v>0</v>
      </c>
      <c r="M401" s="191">
        <v>0</v>
      </c>
      <c r="N401" s="191">
        <v>0</v>
      </c>
      <c r="O401" s="191">
        <v>0</v>
      </c>
      <c r="P401" s="192">
        <v>0</v>
      </c>
      <c r="Q401" s="153">
        <v>0</v>
      </c>
      <c r="R401" s="153">
        <v>0</v>
      </c>
      <c r="S401" s="153">
        <v>0</v>
      </c>
      <c r="T401" s="153"/>
      <c r="U401" s="153">
        <f t="shared" si="28"/>
        <v>30983677</v>
      </c>
      <c r="V401" s="152" t="e">
        <f t="shared" si="29"/>
        <v>#DIV/0!</v>
      </c>
      <c r="W401" s="193"/>
    </row>
    <row r="402" spans="1:23" s="85" customFormat="1" ht="25.5" hidden="1" customHeight="1" outlineLevel="3" x14ac:dyDescent="0.25">
      <c r="A402" s="97" t="s">
        <v>873</v>
      </c>
      <c r="B402" s="194" t="s">
        <v>874</v>
      </c>
      <c r="C402" s="160">
        <v>0</v>
      </c>
      <c r="D402" s="160">
        <v>0</v>
      </c>
      <c r="E402" s="160">
        <v>-6160897.6200000001</v>
      </c>
      <c r="F402" s="190"/>
      <c r="G402" s="190"/>
      <c r="H402" s="160">
        <v>0</v>
      </c>
      <c r="I402" s="191">
        <v>-5085286.42</v>
      </c>
      <c r="J402" s="191">
        <v>-824121.66</v>
      </c>
      <c r="K402" s="191">
        <v>-16439.5</v>
      </c>
      <c r="L402" s="191">
        <v>-113272.02</v>
      </c>
      <c r="M402" s="191">
        <v>-116275.58</v>
      </c>
      <c r="N402" s="191">
        <v>0</v>
      </c>
      <c r="O402" s="191">
        <v>0</v>
      </c>
      <c r="P402" s="192">
        <v>0</v>
      </c>
      <c r="Q402" s="153">
        <v>0</v>
      </c>
      <c r="R402" s="153">
        <v>0</v>
      </c>
      <c r="S402" s="153">
        <v>-5502.44</v>
      </c>
      <c r="T402" s="153"/>
      <c r="U402" s="153">
        <f t="shared" si="28"/>
        <v>6160897.6200000001</v>
      </c>
      <c r="V402" s="152" t="e">
        <f t="shared" si="29"/>
        <v>#DIV/0!</v>
      </c>
      <c r="W402" s="193"/>
    </row>
    <row r="403" spans="1:23" s="85" customFormat="1" ht="25.5" hidden="1" customHeight="1" outlineLevel="3" x14ac:dyDescent="0.25">
      <c r="A403" s="97" t="s">
        <v>875</v>
      </c>
      <c r="B403" s="194" t="s">
        <v>876</v>
      </c>
      <c r="C403" s="160">
        <v>0</v>
      </c>
      <c r="D403" s="160">
        <v>0</v>
      </c>
      <c r="E403" s="160">
        <v>-765123.36</v>
      </c>
      <c r="F403" s="190"/>
      <c r="G403" s="190"/>
      <c r="H403" s="160">
        <v>-537883.46</v>
      </c>
      <c r="I403" s="191">
        <v>0</v>
      </c>
      <c r="J403" s="191">
        <v>-227239.9</v>
      </c>
      <c r="K403" s="191">
        <v>0</v>
      </c>
      <c r="L403" s="191">
        <v>0</v>
      </c>
      <c r="M403" s="191">
        <v>0</v>
      </c>
      <c r="N403" s="191">
        <v>0</v>
      </c>
      <c r="O403" s="191">
        <v>0</v>
      </c>
      <c r="P403" s="192">
        <v>0</v>
      </c>
      <c r="Q403" s="154">
        <v>0</v>
      </c>
      <c r="R403" s="153">
        <v>0</v>
      </c>
      <c r="S403" s="153">
        <v>0</v>
      </c>
      <c r="T403" s="153"/>
      <c r="U403" s="153">
        <f t="shared" si="28"/>
        <v>765123.36</v>
      </c>
      <c r="V403" s="152" t="e">
        <f t="shared" si="29"/>
        <v>#DIV/0!</v>
      </c>
      <c r="W403" s="193"/>
    </row>
    <row r="404" spans="1:23" s="85" customFormat="1" ht="25.5" hidden="1" customHeight="1" outlineLevel="3" x14ac:dyDescent="0.25">
      <c r="A404" s="97" t="s">
        <v>877</v>
      </c>
      <c r="B404" s="194" t="s">
        <v>878</v>
      </c>
      <c r="C404" s="160"/>
      <c r="D404" s="160"/>
      <c r="E404" s="160"/>
      <c r="F404" s="190"/>
      <c r="G404" s="190"/>
      <c r="H404" s="160"/>
      <c r="I404" s="191"/>
      <c r="J404" s="191"/>
      <c r="K404" s="191"/>
      <c r="L404" s="191"/>
      <c r="M404" s="191"/>
      <c r="N404" s="191"/>
      <c r="O404" s="191"/>
      <c r="P404" s="192"/>
      <c r="Q404" s="154"/>
      <c r="R404" s="153"/>
      <c r="S404" s="153"/>
      <c r="T404" s="153">
        <v>-53413.07</v>
      </c>
      <c r="U404" s="153"/>
      <c r="V404" s="152">
        <f t="shared" si="29"/>
        <v>0</v>
      </c>
      <c r="W404" s="193"/>
    </row>
    <row r="405" spans="1:23" s="85" customFormat="1" ht="25.5" hidden="1" customHeight="1" outlineLevel="3" x14ac:dyDescent="0.25">
      <c r="A405" s="97" t="s">
        <v>879</v>
      </c>
      <c r="B405" s="194" t="s">
        <v>880</v>
      </c>
      <c r="C405" s="160">
        <v>0</v>
      </c>
      <c r="D405" s="160">
        <v>0</v>
      </c>
      <c r="E405" s="160">
        <v>-20185158.789999999</v>
      </c>
      <c r="F405" s="190"/>
      <c r="G405" s="190"/>
      <c r="H405" s="160">
        <v>0</v>
      </c>
      <c r="I405" s="191">
        <v>0</v>
      </c>
      <c r="J405" s="191">
        <v>-20185158.789999999</v>
      </c>
      <c r="K405" s="191">
        <v>0</v>
      </c>
      <c r="L405" s="191">
        <v>0</v>
      </c>
      <c r="M405" s="191">
        <v>0</v>
      </c>
      <c r="N405" s="191">
        <v>0</v>
      </c>
      <c r="O405" s="191">
        <v>0</v>
      </c>
      <c r="P405" s="192">
        <v>0</v>
      </c>
      <c r="Q405" s="154">
        <v>0</v>
      </c>
      <c r="R405" s="153">
        <v>0</v>
      </c>
      <c r="S405" s="153">
        <v>0</v>
      </c>
      <c r="T405" s="153"/>
      <c r="U405" s="153">
        <f t="shared" si="28"/>
        <v>20185158.789999999</v>
      </c>
      <c r="V405" s="152" t="e">
        <f t="shared" si="29"/>
        <v>#DIV/0!</v>
      </c>
      <c r="W405" s="193"/>
    </row>
    <row r="406" spans="1:23" s="85" customFormat="1" ht="25.5" hidden="1" customHeight="1" outlineLevel="3" x14ac:dyDescent="0.25">
      <c r="A406" s="97" t="s">
        <v>881</v>
      </c>
      <c r="B406" s="194" t="s">
        <v>882</v>
      </c>
      <c r="C406" s="160"/>
      <c r="D406" s="160"/>
      <c r="E406" s="160"/>
      <c r="F406" s="190"/>
      <c r="G406" s="190"/>
      <c r="H406" s="160"/>
      <c r="I406" s="191"/>
      <c r="J406" s="191"/>
      <c r="K406" s="191"/>
      <c r="L406" s="191"/>
      <c r="M406" s="191"/>
      <c r="N406" s="191"/>
      <c r="O406" s="191"/>
      <c r="P406" s="192"/>
      <c r="Q406" s="154"/>
      <c r="R406" s="153"/>
      <c r="S406" s="153"/>
      <c r="T406" s="153">
        <v>-280348.55</v>
      </c>
      <c r="U406" s="153"/>
      <c r="V406" s="152">
        <f t="shared" si="29"/>
        <v>0</v>
      </c>
      <c r="W406" s="193"/>
    </row>
    <row r="407" spans="1:23" s="85" customFormat="1" ht="25.5" hidden="1" customHeight="1" outlineLevel="3" x14ac:dyDescent="0.25">
      <c r="A407" s="97" t="s">
        <v>883</v>
      </c>
      <c r="B407" s="194" t="s">
        <v>884</v>
      </c>
      <c r="C407" s="160">
        <v>0</v>
      </c>
      <c r="D407" s="160">
        <v>0</v>
      </c>
      <c r="E407" s="160">
        <v>-20925211.16</v>
      </c>
      <c r="F407" s="190"/>
      <c r="G407" s="190"/>
      <c r="H407" s="160">
        <v>-250704.52</v>
      </c>
      <c r="I407" s="191">
        <v>-41220.089999999997</v>
      </c>
      <c r="J407" s="191">
        <v>-151645.76999999999</v>
      </c>
      <c r="K407" s="191">
        <v>-83157.02</v>
      </c>
      <c r="L407" s="191">
        <v>-3410582.53</v>
      </c>
      <c r="M407" s="191">
        <v>325395.81</v>
      </c>
      <c r="N407" s="191">
        <v>-26270.57</v>
      </c>
      <c r="O407" s="191">
        <v>-76304.899999999994</v>
      </c>
      <c r="P407" s="192">
        <v>-116289.68</v>
      </c>
      <c r="Q407" s="154">
        <v>-339608.9</v>
      </c>
      <c r="R407" s="153">
        <v>-81420.75</v>
      </c>
      <c r="S407" s="153">
        <v>-16673402.24</v>
      </c>
      <c r="T407" s="153">
        <v>-756886.46</v>
      </c>
      <c r="U407" s="153">
        <f t="shared" si="28"/>
        <v>20168324.699999999</v>
      </c>
      <c r="V407" s="152">
        <f t="shared" si="29"/>
        <v>0</v>
      </c>
      <c r="W407" s="193"/>
    </row>
    <row r="408" spans="1:23" ht="15.75" collapsed="1" thickBot="1" x14ac:dyDescent="0.3">
      <c r="A408" s="215"/>
      <c r="B408" s="216"/>
      <c r="C408" s="216"/>
      <c r="D408" s="216"/>
      <c r="E408" s="216"/>
      <c r="F408" s="216"/>
      <c r="G408" s="216"/>
      <c r="H408" s="216"/>
      <c r="I408" s="216"/>
      <c r="J408" s="216"/>
      <c r="K408" s="216"/>
      <c r="L408" s="216"/>
      <c r="M408" s="216"/>
      <c r="N408" s="216"/>
      <c r="O408" s="216"/>
      <c r="P408" s="216"/>
      <c r="Q408" s="216"/>
      <c r="R408" s="216"/>
      <c r="S408" s="217"/>
      <c r="T408" s="217"/>
      <c r="U408" s="217"/>
      <c r="V408" s="152"/>
    </row>
    <row r="409" spans="1:23" ht="15.75" thickBot="1" x14ac:dyDescent="0.3">
      <c r="A409" s="218" t="s">
        <v>885</v>
      </c>
      <c r="B409" s="219"/>
      <c r="C409" s="220">
        <v>103569069963.53</v>
      </c>
      <c r="D409" s="220">
        <v>104553694218.24001</v>
      </c>
      <c r="E409" s="220">
        <v>105966477141.14</v>
      </c>
      <c r="F409" s="220">
        <v>102.31479067877524</v>
      </c>
      <c r="G409" s="220">
        <v>101.35125108057017</v>
      </c>
      <c r="H409" s="220">
        <v>6239988482.3999996</v>
      </c>
      <c r="I409" s="220">
        <v>4696859175.6999998</v>
      </c>
      <c r="J409" s="220">
        <v>12211346970.59</v>
      </c>
      <c r="K409" s="220">
        <v>10777890858.85</v>
      </c>
      <c r="L409" s="220">
        <v>8485006081.2200003</v>
      </c>
      <c r="M409" s="220">
        <v>6647942981.9200001</v>
      </c>
      <c r="N409" s="220">
        <v>12923684688.309999</v>
      </c>
      <c r="O409" s="220">
        <v>8386998192.29</v>
      </c>
      <c r="P409" s="220">
        <v>8202951709.79</v>
      </c>
      <c r="Q409" s="220">
        <v>7144632643.1499996</v>
      </c>
      <c r="R409" s="220">
        <v>7355929390.1800003</v>
      </c>
      <c r="S409" s="221">
        <v>12893245966.74</v>
      </c>
      <c r="T409" s="221">
        <v>118651093080.89999</v>
      </c>
      <c r="U409" s="221">
        <f t="shared" si="28"/>
        <v>12684615939.759995</v>
      </c>
      <c r="V409" s="222">
        <f t="shared" si="29"/>
        <v>8.5419567952455136E-10</v>
      </c>
    </row>
    <row r="410" spans="1:23" x14ac:dyDescent="0.25">
      <c r="A410" s="223"/>
      <c r="B410" s="223"/>
      <c r="C410" s="223"/>
      <c r="D410" s="223"/>
      <c r="E410" s="223"/>
      <c r="F410" s="223"/>
      <c r="G410" s="223"/>
      <c r="H410" s="223"/>
      <c r="I410" s="223"/>
      <c r="J410" s="223"/>
      <c r="K410" s="223"/>
      <c r="L410" s="223"/>
      <c r="M410" s="223"/>
      <c r="N410" s="223"/>
      <c r="O410" s="223"/>
      <c r="P410" s="223"/>
      <c r="Q410" s="223"/>
      <c r="R410" s="223"/>
      <c r="S410" s="223"/>
      <c r="T410" s="32">
        <f>T409-T7</f>
        <v>0</v>
      </c>
    </row>
    <row r="411" spans="1:23" x14ac:dyDescent="0.25">
      <c r="A411" s="275"/>
      <c r="B411" s="276"/>
      <c r="C411" s="276"/>
      <c r="D411" s="276"/>
      <c r="E411" s="276"/>
      <c r="F411" s="276"/>
      <c r="G411" s="276"/>
      <c r="H411" s="276"/>
      <c r="I411" s="276"/>
      <c r="J411" s="276"/>
      <c r="K411" s="276"/>
      <c r="L411" s="276"/>
      <c r="M411" s="276"/>
      <c r="N411" s="276"/>
      <c r="O411" s="276"/>
      <c r="P411" s="276"/>
      <c r="Q411" s="276"/>
      <c r="R411" s="276"/>
      <c r="S411" s="276"/>
    </row>
  </sheetData>
  <autoFilter ref="A6:AB7"/>
  <customSheetViews>
    <customSheetView guid="{077C20E4-2273-4581-8C21-26CBD3A858DA}" showPageBreaks="1" showGridLines="0" fitToPage="1" showAutoFilter="1" hiddenRows="1" state="hidden">
      <pane xSplit="2" ySplit="4" topLeftCell="P126" activePane="bottomRight" state="frozen"/>
      <selection pane="bottomRight" activeCell="B413" sqref="B413"/>
      <pageMargins left="0.7" right="0.7" top="0.75" bottom="0.75" header="0.3" footer="0.3"/>
      <pageSetup paperSize="9" scale="17" fitToHeight="0" orientation="portrait" r:id="rId1"/>
      <autoFilter ref="A6:AB7"/>
    </customSheetView>
    <customSheetView guid="{6B299DB2-CD77-45E6-B31D-94B40E8FBE92}" showGridLines="0" fitToPage="1" hiddenRows="1">
      <pane xSplit="2" ySplit="4" topLeftCell="C68" activePane="bottomRight" state="frozen"/>
      <selection pane="bottomRight" activeCell="E79" sqref="E79"/>
      <pageMargins left="0.7" right="0.7" top="0.75" bottom="0.75" header="0.3" footer="0.3"/>
      <pageSetup paperSize="9" scale="17" fitToHeight="0" orientation="portrait" r:id="rId2"/>
    </customSheetView>
    <customSheetView guid="{1371E870-2C36-4141-95D3-680E3707BB40}" showGridLines="0" fitToPage="1" hiddenRows="1">
      <pane xSplit="2" ySplit="4" topLeftCell="C68" activePane="bottomRight" state="frozen"/>
      <selection pane="bottomRight" activeCell="E79" sqref="E79"/>
      <pageMargins left="0.7" right="0.7" top="0.75" bottom="0.75" header="0.3" footer="0.3"/>
      <pageSetup paperSize="9" scale="17" fitToHeight="0" orientation="portrait" r:id="rId3"/>
    </customSheetView>
    <customSheetView guid="{2532D631-7D9E-48CC-8D56-8370FE9704FD}" showPageBreaks="1" showGridLines="0" fitToPage="1" showAutoFilter="1" hiddenRows="1">
      <pane xSplit="2" ySplit="4" topLeftCell="C90" activePane="bottomRight" state="frozen"/>
      <selection pane="bottomRight" activeCell="E97" sqref="E97"/>
      <pageMargins left="0.7" right="0.7" top="0.75" bottom="0.75" header="0.3" footer="0.3"/>
      <pageSetup paperSize="9" scale="17" fitToHeight="0" orientation="portrait" r:id="rId4"/>
      <autoFilter ref="A6:AB6"/>
    </customSheetView>
  </customSheetViews>
  <mergeCells count="12">
    <mergeCell ref="U4:V4"/>
    <mergeCell ref="A411:S411"/>
    <mergeCell ref="A1:S1"/>
    <mergeCell ref="A2:S2"/>
    <mergeCell ref="A3:V3"/>
    <mergeCell ref="A4:A5"/>
    <mergeCell ref="B4:B5"/>
    <mergeCell ref="C4:D4"/>
    <mergeCell ref="E4:E5"/>
    <mergeCell ref="F4:G4"/>
    <mergeCell ref="H4:S4"/>
    <mergeCell ref="T4:T5"/>
  </mergeCells>
  <pageMargins left="0.7" right="0.7" top="0.75" bottom="0.75" header="0.3" footer="0.3"/>
  <pageSetup paperSize="9" scale="17"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8"/>
  <sheetViews>
    <sheetView showGridLines="0" workbookViewId="0">
      <pane ySplit="5" topLeftCell="A101" activePane="bottomLeft" state="frozen"/>
      <selection pane="bottomLeft" activeCell="F101" sqref="F101"/>
    </sheetView>
  </sheetViews>
  <sheetFormatPr defaultRowHeight="15" x14ac:dyDescent="0.25"/>
  <cols>
    <col min="1" max="1" width="40.5703125" style="31" customWidth="1"/>
    <col min="2" max="2" width="6.7109375" style="31" customWidth="1"/>
    <col min="3" max="3" width="11.5703125" style="31" customWidth="1"/>
    <col min="4" max="4" width="6.7109375" style="31" customWidth="1"/>
    <col min="5" max="6" width="22.7109375" style="31" customWidth="1"/>
    <col min="7" max="7" width="15.5703125" style="31" customWidth="1"/>
    <col min="8" max="8" width="9.140625" style="31"/>
    <col min="9" max="9" width="11.42578125" style="31" bestFit="1" customWidth="1"/>
    <col min="10" max="10" width="20.7109375" style="31" customWidth="1"/>
    <col min="11" max="12" width="9.140625" style="31"/>
    <col min="13" max="13" width="13.5703125" style="31" bestFit="1" customWidth="1"/>
    <col min="14" max="14" width="12.42578125" style="31" bestFit="1" customWidth="1"/>
    <col min="15" max="15" width="13.5703125" style="31" bestFit="1" customWidth="1"/>
    <col min="16" max="16" width="13.28515625" style="31" bestFit="1" customWidth="1"/>
    <col min="17" max="16384" width="9.140625" style="31"/>
  </cols>
  <sheetData>
    <row r="1" spans="1:7" ht="15.95" customHeight="1" x14ac:dyDescent="0.25">
      <c r="A1" s="277" t="s">
        <v>886</v>
      </c>
      <c r="B1" s="278"/>
      <c r="C1" s="278"/>
      <c r="D1" s="278"/>
      <c r="E1" s="278"/>
      <c r="F1" s="278"/>
      <c r="G1" s="278"/>
    </row>
    <row r="2" spans="1:7" ht="15.95" customHeight="1" x14ac:dyDescent="0.25">
      <c r="A2" s="277" t="s">
        <v>887</v>
      </c>
      <c r="B2" s="278"/>
      <c r="C2" s="278"/>
      <c r="D2" s="278"/>
      <c r="E2" s="278"/>
      <c r="F2" s="278"/>
      <c r="G2" s="278"/>
    </row>
    <row r="3" spans="1:7" ht="15.2" customHeight="1" x14ac:dyDescent="0.25">
      <c r="A3" s="292" t="s">
        <v>69</v>
      </c>
      <c r="B3" s="293"/>
      <c r="C3" s="293"/>
      <c r="D3" s="293"/>
      <c r="E3" s="293"/>
      <c r="F3" s="293"/>
      <c r="G3" s="293"/>
    </row>
    <row r="4" spans="1:7" ht="63.75" x14ac:dyDescent="0.25">
      <c r="A4" s="226" t="s">
        <v>888</v>
      </c>
      <c r="B4" s="227" t="s">
        <v>889</v>
      </c>
      <c r="C4" s="227" t="s">
        <v>890</v>
      </c>
      <c r="D4" s="227" t="s">
        <v>891</v>
      </c>
      <c r="E4" s="227" t="s">
        <v>72</v>
      </c>
      <c r="F4" s="227" t="s">
        <v>892</v>
      </c>
      <c r="G4" s="228" t="s">
        <v>74</v>
      </c>
    </row>
    <row r="5" spans="1:7" x14ac:dyDescent="0.25">
      <c r="A5" s="229" t="s">
        <v>96</v>
      </c>
      <c r="B5" s="230" t="s">
        <v>97</v>
      </c>
      <c r="C5" s="230" t="s">
        <v>98</v>
      </c>
      <c r="D5" s="230" t="s">
        <v>99</v>
      </c>
      <c r="E5" s="230" t="s">
        <v>100</v>
      </c>
      <c r="F5" s="230" t="s">
        <v>101</v>
      </c>
      <c r="G5" s="231" t="s">
        <v>102</v>
      </c>
    </row>
    <row r="6" spans="1:7" ht="51" x14ac:dyDescent="0.25">
      <c r="A6" s="232" t="s">
        <v>124</v>
      </c>
      <c r="B6" s="233" t="s">
        <v>893</v>
      </c>
      <c r="C6" s="233" t="s">
        <v>123</v>
      </c>
      <c r="D6" s="233" t="s">
        <v>894</v>
      </c>
      <c r="E6" s="234">
        <v>0</v>
      </c>
      <c r="F6" s="234">
        <v>30239.67</v>
      </c>
      <c r="G6" s="235"/>
    </row>
    <row r="7" spans="1:7" ht="63.75" x14ac:dyDescent="0.25">
      <c r="A7" s="232" t="s">
        <v>895</v>
      </c>
      <c r="B7" s="233" t="s">
        <v>893</v>
      </c>
      <c r="C7" s="233" t="s">
        <v>123</v>
      </c>
      <c r="D7" s="233" t="s">
        <v>894</v>
      </c>
      <c r="E7" s="234">
        <v>0</v>
      </c>
      <c r="F7" s="234">
        <v>16344979.17</v>
      </c>
      <c r="G7" s="235"/>
    </row>
    <row r="8" spans="1:7" ht="63.75" x14ac:dyDescent="0.25">
      <c r="A8" s="232" t="s">
        <v>896</v>
      </c>
      <c r="B8" s="233" t="s">
        <v>893</v>
      </c>
      <c r="C8" s="233" t="s">
        <v>123</v>
      </c>
      <c r="D8" s="233" t="s">
        <v>894</v>
      </c>
      <c r="E8" s="234">
        <v>0</v>
      </c>
      <c r="F8" s="234">
        <v>213106.2</v>
      </c>
      <c r="G8" s="235"/>
    </row>
    <row r="9" spans="1:7" ht="89.25" x14ac:dyDescent="0.25">
      <c r="A9" s="232" t="s">
        <v>897</v>
      </c>
      <c r="B9" s="233" t="s">
        <v>893</v>
      </c>
      <c r="C9" s="233" t="s">
        <v>123</v>
      </c>
      <c r="D9" s="233" t="s">
        <v>894</v>
      </c>
      <c r="E9" s="234">
        <v>23691659000</v>
      </c>
      <c r="F9" s="234">
        <v>27101433558.709999</v>
      </c>
      <c r="G9" s="235">
        <v>114.39229966424048</v>
      </c>
    </row>
    <row r="10" spans="1:7" ht="89.25" x14ac:dyDescent="0.25">
      <c r="A10" s="232" t="s">
        <v>898</v>
      </c>
      <c r="B10" s="233" t="s">
        <v>893</v>
      </c>
      <c r="C10" s="233" t="s">
        <v>123</v>
      </c>
      <c r="D10" s="233" t="s">
        <v>894</v>
      </c>
      <c r="E10" s="234">
        <v>0</v>
      </c>
      <c r="F10" s="234">
        <v>-777256.05</v>
      </c>
      <c r="G10" s="235"/>
    </row>
    <row r="11" spans="1:7" ht="38.25" x14ac:dyDescent="0.25">
      <c r="A11" s="232" t="s">
        <v>899</v>
      </c>
      <c r="B11" s="233" t="s">
        <v>893</v>
      </c>
      <c r="C11" s="233" t="s">
        <v>123</v>
      </c>
      <c r="D11" s="233" t="s">
        <v>894</v>
      </c>
      <c r="E11" s="234">
        <v>0</v>
      </c>
      <c r="F11" s="234">
        <v>-60751.71</v>
      </c>
      <c r="G11" s="235"/>
    </row>
    <row r="12" spans="1:7" ht="51" x14ac:dyDescent="0.25">
      <c r="A12" s="232" t="s">
        <v>126</v>
      </c>
      <c r="B12" s="233" t="s">
        <v>893</v>
      </c>
      <c r="C12" s="233" t="s">
        <v>125</v>
      </c>
      <c r="D12" s="233" t="s">
        <v>894</v>
      </c>
      <c r="E12" s="234">
        <v>0</v>
      </c>
      <c r="F12" s="234">
        <v>136309088.27000001</v>
      </c>
      <c r="G12" s="235"/>
    </row>
    <row r="13" spans="1:7" ht="89.25" x14ac:dyDescent="0.25">
      <c r="A13" s="232" t="s">
        <v>900</v>
      </c>
      <c r="B13" s="233" t="s">
        <v>893</v>
      </c>
      <c r="C13" s="233" t="s">
        <v>125</v>
      </c>
      <c r="D13" s="233" t="s">
        <v>894</v>
      </c>
      <c r="E13" s="234">
        <v>21792358000</v>
      </c>
      <c r="F13" s="234">
        <v>12281255508.98</v>
      </c>
      <c r="G13" s="235">
        <v>56.355789992895673</v>
      </c>
    </row>
    <row r="14" spans="1:7" ht="102" x14ac:dyDescent="0.25">
      <c r="A14" s="232" t="s">
        <v>901</v>
      </c>
      <c r="B14" s="233" t="s">
        <v>893</v>
      </c>
      <c r="C14" s="233" t="s">
        <v>130</v>
      </c>
      <c r="D14" s="233" t="s">
        <v>894</v>
      </c>
      <c r="E14" s="234">
        <v>0</v>
      </c>
      <c r="F14" s="234">
        <v>31235101.690000001</v>
      </c>
      <c r="G14" s="235"/>
    </row>
    <row r="15" spans="1:7" ht="102" x14ac:dyDescent="0.25">
      <c r="A15" s="232" t="s">
        <v>902</v>
      </c>
      <c r="B15" s="233" t="s">
        <v>893</v>
      </c>
      <c r="C15" s="233" t="s">
        <v>130</v>
      </c>
      <c r="D15" s="233" t="s">
        <v>894</v>
      </c>
      <c r="E15" s="234">
        <v>0</v>
      </c>
      <c r="F15" s="234">
        <v>63771.89</v>
      </c>
      <c r="G15" s="235"/>
    </row>
    <row r="16" spans="1:7" ht="127.5" x14ac:dyDescent="0.25">
      <c r="A16" s="232" t="s">
        <v>903</v>
      </c>
      <c r="B16" s="233" t="s">
        <v>893</v>
      </c>
      <c r="C16" s="233" t="s">
        <v>130</v>
      </c>
      <c r="D16" s="233" t="s">
        <v>894</v>
      </c>
      <c r="E16" s="234">
        <v>29403516000</v>
      </c>
      <c r="F16" s="234">
        <v>29764840318.209999</v>
      </c>
      <c r="G16" s="235">
        <v>101.22884731951784</v>
      </c>
    </row>
    <row r="17" spans="1:11" ht="127.5" x14ac:dyDescent="0.25">
      <c r="A17" s="232" t="s">
        <v>904</v>
      </c>
      <c r="B17" s="233" t="s">
        <v>893</v>
      </c>
      <c r="C17" s="233" t="s">
        <v>130</v>
      </c>
      <c r="D17" s="233" t="s">
        <v>894</v>
      </c>
      <c r="E17" s="234">
        <v>0</v>
      </c>
      <c r="F17" s="234">
        <v>-9213.83</v>
      </c>
      <c r="G17" s="235"/>
    </row>
    <row r="18" spans="1:11" ht="51" x14ac:dyDescent="0.25">
      <c r="A18" s="232" t="s">
        <v>905</v>
      </c>
      <c r="B18" s="233" t="s">
        <v>893</v>
      </c>
      <c r="C18" s="233" t="s">
        <v>130</v>
      </c>
      <c r="D18" s="233" t="s">
        <v>894</v>
      </c>
      <c r="E18" s="234">
        <v>0</v>
      </c>
      <c r="F18" s="234">
        <v>20017654.280000001</v>
      </c>
      <c r="G18" s="235"/>
    </row>
    <row r="19" spans="1:11" ht="114.75" x14ac:dyDescent="0.25">
      <c r="A19" s="232" t="s">
        <v>906</v>
      </c>
      <c r="B19" s="233" t="s">
        <v>893</v>
      </c>
      <c r="C19" s="233" t="s">
        <v>132</v>
      </c>
      <c r="D19" s="233" t="s">
        <v>894</v>
      </c>
      <c r="E19" s="234">
        <v>0</v>
      </c>
      <c r="F19" s="234">
        <v>-4627.76</v>
      </c>
      <c r="G19" s="235"/>
    </row>
    <row r="20" spans="1:11" ht="153" x14ac:dyDescent="0.25">
      <c r="A20" s="232" t="s">
        <v>907</v>
      </c>
      <c r="B20" s="233" t="s">
        <v>893</v>
      </c>
      <c r="C20" s="233" t="s">
        <v>132</v>
      </c>
      <c r="D20" s="233" t="s">
        <v>894</v>
      </c>
      <c r="E20" s="234">
        <v>0</v>
      </c>
      <c r="F20" s="234">
        <v>0</v>
      </c>
      <c r="G20" s="235"/>
    </row>
    <row r="21" spans="1:11" ht="178.5" x14ac:dyDescent="0.25">
      <c r="A21" s="232" t="s">
        <v>908</v>
      </c>
      <c r="B21" s="233" t="s">
        <v>893</v>
      </c>
      <c r="C21" s="233" t="s">
        <v>132</v>
      </c>
      <c r="D21" s="233" t="s">
        <v>894</v>
      </c>
      <c r="E21" s="234">
        <v>59368400</v>
      </c>
      <c r="F21" s="234">
        <v>58633428.670000002</v>
      </c>
      <c r="G21" s="235">
        <v>98.762015937771608</v>
      </c>
      <c r="J21" s="31">
        <v>55624786.759999998</v>
      </c>
      <c r="K21" s="31" t="b">
        <f t="shared" ref="K21:K84" si="0">J21=F21</f>
        <v>0</v>
      </c>
    </row>
    <row r="22" spans="1:11" ht="178.5" x14ac:dyDescent="0.25">
      <c r="A22" s="232" t="s">
        <v>909</v>
      </c>
      <c r="B22" s="233" t="s">
        <v>893</v>
      </c>
      <c r="C22" s="233" t="s">
        <v>132</v>
      </c>
      <c r="D22" s="233" t="s">
        <v>894</v>
      </c>
      <c r="E22" s="234">
        <v>0</v>
      </c>
      <c r="F22" s="234">
        <v>337145.33</v>
      </c>
      <c r="G22" s="235"/>
      <c r="J22" s="31">
        <v>3008641.91</v>
      </c>
      <c r="K22" s="31" t="b">
        <f t="shared" si="0"/>
        <v>0</v>
      </c>
    </row>
    <row r="23" spans="1:11" ht="51" x14ac:dyDescent="0.25">
      <c r="A23" s="232" t="s">
        <v>910</v>
      </c>
      <c r="B23" s="233" t="s">
        <v>893</v>
      </c>
      <c r="C23" s="233" t="s">
        <v>134</v>
      </c>
      <c r="D23" s="233" t="s">
        <v>894</v>
      </c>
      <c r="E23" s="234">
        <v>0</v>
      </c>
      <c r="F23" s="234">
        <v>-15.13</v>
      </c>
      <c r="G23" s="235"/>
      <c r="J23" s="31">
        <v>337145.33</v>
      </c>
      <c r="K23" s="31" t="b">
        <f t="shared" si="0"/>
        <v>0</v>
      </c>
    </row>
    <row r="24" spans="1:11" ht="89.25" x14ac:dyDescent="0.25">
      <c r="A24" s="232" t="s">
        <v>911</v>
      </c>
      <c r="B24" s="233" t="s">
        <v>893</v>
      </c>
      <c r="C24" s="233" t="s">
        <v>134</v>
      </c>
      <c r="D24" s="233" t="s">
        <v>894</v>
      </c>
      <c r="E24" s="234">
        <v>247654200</v>
      </c>
      <c r="F24" s="234">
        <v>177978448.47</v>
      </c>
      <c r="G24" s="235">
        <v>71.86570971540155</v>
      </c>
      <c r="J24" s="31">
        <v>-15.13</v>
      </c>
      <c r="K24" s="31" t="b">
        <f t="shared" si="0"/>
        <v>0</v>
      </c>
    </row>
    <row r="25" spans="1:11" ht="89.25" x14ac:dyDescent="0.25">
      <c r="A25" s="232" t="s">
        <v>912</v>
      </c>
      <c r="B25" s="233" t="s">
        <v>893</v>
      </c>
      <c r="C25" s="233" t="s">
        <v>134</v>
      </c>
      <c r="D25" s="233" t="s">
        <v>894</v>
      </c>
      <c r="E25" s="234">
        <v>0</v>
      </c>
      <c r="F25" s="234">
        <v>3220794.65</v>
      </c>
      <c r="G25" s="235"/>
      <c r="J25" s="31">
        <v>177978448.47</v>
      </c>
      <c r="K25" s="31" t="b">
        <f t="shared" si="0"/>
        <v>0</v>
      </c>
    </row>
    <row r="26" spans="1:11" ht="51" x14ac:dyDescent="0.25">
      <c r="A26" s="232" t="s">
        <v>913</v>
      </c>
      <c r="B26" s="233" t="s">
        <v>893</v>
      </c>
      <c r="C26" s="233" t="s">
        <v>134</v>
      </c>
      <c r="D26" s="233" t="s">
        <v>894</v>
      </c>
      <c r="E26" s="234">
        <v>0</v>
      </c>
      <c r="F26" s="234">
        <v>1101515.08</v>
      </c>
      <c r="G26" s="235"/>
      <c r="J26" s="31">
        <v>3220794.65</v>
      </c>
      <c r="K26" s="31" t="b">
        <f t="shared" si="0"/>
        <v>0</v>
      </c>
    </row>
    <row r="27" spans="1:11" ht="140.25" x14ac:dyDescent="0.25">
      <c r="A27" s="232" t="s">
        <v>914</v>
      </c>
      <c r="B27" s="233" t="s">
        <v>893</v>
      </c>
      <c r="C27" s="233" t="s">
        <v>136</v>
      </c>
      <c r="D27" s="233" t="s">
        <v>894</v>
      </c>
      <c r="E27" s="234">
        <v>500140000</v>
      </c>
      <c r="F27" s="234">
        <v>601219858.36000001</v>
      </c>
      <c r="G27" s="235">
        <v>120.21031278442037</v>
      </c>
      <c r="J27" s="31">
        <v>1101115.77</v>
      </c>
      <c r="K27" s="31" t="b">
        <f t="shared" si="0"/>
        <v>0</v>
      </c>
    </row>
    <row r="28" spans="1:11" ht="280.5" x14ac:dyDescent="0.25">
      <c r="A28" s="232" t="s">
        <v>915</v>
      </c>
      <c r="B28" s="233" t="s">
        <v>893</v>
      </c>
      <c r="C28" s="233" t="s">
        <v>136</v>
      </c>
      <c r="D28" s="233" t="s">
        <v>894</v>
      </c>
      <c r="E28" s="234">
        <v>0</v>
      </c>
      <c r="F28" s="234">
        <v>29082.92</v>
      </c>
      <c r="G28" s="235"/>
      <c r="J28" s="31">
        <v>399.31</v>
      </c>
      <c r="K28" s="31" t="b">
        <f t="shared" si="0"/>
        <v>0</v>
      </c>
    </row>
    <row r="29" spans="1:11" ht="63.75" x14ac:dyDescent="0.25">
      <c r="A29" s="232" t="s">
        <v>916</v>
      </c>
      <c r="B29" s="233" t="s">
        <v>893</v>
      </c>
      <c r="C29" s="233" t="s">
        <v>138</v>
      </c>
      <c r="D29" s="233" t="s">
        <v>894</v>
      </c>
      <c r="E29" s="234">
        <v>0</v>
      </c>
      <c r="F29" s="234">
        <v>-701.42</v>
      </c>
      <c r="G29" s="235"/>
      <c r="J29" s="31">
        <v>601219858.36000001</v>
      </c>
      <c r="K29" s="31" t="b">
        <f t="shared" si="0"/>
        <v>0</v>
      </c>
    </row>
    <row r="30" spans="1:11" ht="114.75" x14ac:dyDescent="0.25">
      <c r="A30" s="232" t="s">
        <v>141</v>
      </c>
      <c r="B30" s="233" t="s">
        <v>893</v>
      </c>
      <c r="C30" s="233" t="s">
        <v>140</v>
      </c>
      <c r="D30" s="233" t="s">
        <v>894</v>
      </c>
      <c r="E30" s="234">
        <v>0</v>
      </c>
      <c r="F30" s="234">
        <v>87617.05</v>
      </c>
      <c r="G30" s="235"/>
      <c r="J30" s="31">
        <v>29082.92</v>
      </c>
      <c r="K30" s="31" t="b">
        <f t="shared" si="0"/>
        <v>0</v>
      </c>
    </row>
    <row r="31" spans="1:11" ht="127.5" x14ac:dyDescent="0.25">
      <c r="A31" s="232" t="s">
        <v>917</v>
      </c>
      <c r="B31" s="233" t="s">
        <v>893</v>
      </c>
      <c r="C31" s="233" t="s">
        <v>140</v>
      </c>
      <c r="D31" s="233" t="s">
        <v>894</v>
      </c>
      <c r="E31" s="234">
        <v>0</v>
      </c>
      <c r="F31" s="234">
        <v>642837.86</v>
      </c>
      <c r="G31" s="235"/>
      <c r="J31" s="31">
        <v>-701.42</v>
      </c>
      <c r="K31" s="31" t="b">
        <f t="shared" si="0"/>
        <v>0</v>
      </c>
    </row>
    <row r="32" spans="1:11" ht="153" x14ac:dyDescent="0.25">
      <c r="A32" s="232" t="s">
        <v>918</v>
      </c>
      <c r="B32" s="233" t="s">
        <v>893</v>
      </c>
      <c r="C32" s="233" t="s">
        <v>140</v>
      </c>
      <c r="D32" s="233" t="s">
        <v>894</v>
      </c>
      <c r="E32" s="234">
        <v>2797158700</v>
      </c>
      <c r="F32" s="234">
        <v>1309001562.3499999</v>
      </c>
      <c r="G32" s="235">
        <v>46.797543605588054</v>
      </c>
      <c r="J32" s="31">
        <v>87617.05</v>
      </c>
      <c r="K32" s="31" t="b">
        <f t="shared" si="0"/>
        <v>0</v>
      </c>
    </row>
    <row r="33" spans="1:11" ht="51" x14ac:dyDescent="0.25">
      <c r="A33" s="232" t="s">
        <v>919</v>
      </c>
      <c r="B33" s="233" t="s">
        <v>893</v>
      </c>
      <c r="C33" s="233" t="s">
        <v>140</v>
      </c>
      <c r="D33" s="233" t="s">
        <v>894</v>
      </c>
      <c r="E33" s="234">
        <v>0</v>
      </c>
      <c r="F33" s="234">
        <v>1827336.47</v>
      </c>
      <c r="G33" s="235"/>
      <c r="J33" s="31">
        <v>642837.86</v>
      </c>
      <c r="K33" s="31" t="b">
        <f t="shared" si="0"/>
        <v>0</v>
      </c>
    </row>
    <row r="34" spans="1:11" ht="140.25" x14ac:dyDescent="0.25">
      <c r="A34" s="232" t="s">
        <v>145</v>
      </c>
      <c r="B34" s="233" t="s">
        <v>893</v>
      </c>
      <c r="C34" s="233" t="s">
        <v>144</v>
      </c>
      <c r="D34" s="233" t="s">
        <v>894</v>
      </c>
      <c r="E34" s="234">
        <v>0</v>
      </c>
      <c r="F34" s="234">
        <v>42.34</v>
      </c>
      <c r="G34" s="235"/>
      <c r="J34" s="31">
        <v>1309001562.3499999</v>
      </c>
      <c r="K34" s="31" t="b">
        <f t="shared" si="0"/>
        <v>0</v>
      </c>
    </row>
    <row r="35" spans="1:11" ht="76.5" x14ac:dyDescent="0.25">
      <c r="A35" s="232" t="s">
        <v>920</v>
      </c>
      <c r="B35" s="233" t="s">
        <v>893</v>
      </c>
      <c r="C35" s="233" t="s">
        <v>147</v>
      </c>
      <c r="D35" s="233" t="s">
        <v>894</v>
      </c>
      <c r="E35" s="234">
        <v>18456100</v>
      </c>
      <c r="F35" s="234">
        <v>20283578.510000002</v>
      </c>
      <c r="G35" s="235">
        <v>109.9017588222864</v>
      </c>
      <c r="J35" s="31">
        <v>1827336.47</v>
      </c>
      <c r="K35" s="31" t="b">
        <f t="shared" si="0"/>
        <v>0</v>
      </c>
    </row>
    <row r="36" spans="1:11" ht="25.5" x14ac:dyDescent="0.25">
      <c r="A36" s="232" t="s">
        <v>921</v>
      </c>
      <c r="B36" s="233" t="s">
        <v>893</v>
      </c>
      <c r="C36" s="233" t="s">
        <v>147</v>
      </c>
      <c r="D36" s="233" t="s">
        <v>894</v>
      </c>
      <c r="E36" s="234">
        <v>0</v>
      </c>
      <c r="F36" s="234">
        <v>19391.7</v>
      </c>
      <c r="G36" s="235"/>
      <c r="J36" s="31">
        <v>0</v>
      </c>
      <c r="K36" s="31" t="b">
        <f t="shared" si="0"/>
        <v>0</v>
      </c>
    </row>
    <row r="37" spans="1:11" ht="255" x14ac:dyDescent="0.25">
      <c r="A37" s="232" t="s">
        <v>922</v>
      </c>
      <c r="B37" s="233" t="s">
        <v>923</v>
      </c>
      <c r="C37" s="233" t="s">
        <v>149</v>
      </c>
      <c r="D37" s="233" t="s">
        <v>894</v>
      </c>
      <c r="E37" s="234">
        <v>845764500</v>
      </c>
      <c r="F37" s="234">
        <v>871823175.5</v>
      </c>
      <c r="G37" s="235">
        <v>103.08107936665584</v>
      </c>
      <c r="J37" s="31">
        <v>42.34</v>
      </c>
      <c r="K37" s="31" t="b">
        <f t="shared" si="0"/>
        <v>0</v>
      </c>
    </row>
    <row r="38" spans="1:11" ht="318.75" x14ac:dyDescent="0.25">
      <c r="A38" s="232" t="s">
        <v>924</v>
      </c>
      <c r="B38" s="233" t="s">
        <v>923</v>
      </c>
      <c r="C38" s="233" t="s">
        <v>151</v>
      </c>
      <c r="D38" s="233" t="s">
        <v>894</v>
      </c>
      <c r="E38" s="234">
        <v>330552000</v>
      </c>
      <c r="F38" s="234">
        <v>354474036.93000001</v>
      </c>
      <c r="G38" s="235">
        <v>107.23699657845059</v>
      </c>
      <c r="J38" s="31">
        <v>20283578.510000002</v>
      </c>
      <c r="K38" s="31" t="b">
        <f t="shared" si="0"/>
        <v>0</v>
      </c>
    </row>
    <row r="39" spans="1:11" ht="165.75" x14ac:dyDescent="0.25">
      <c r="A39" s="232" t="s">
        <v>925</v>
      </c>
      <c r="B39" s="233" t="s">
        <v>923</v>
      </c>
      <c r="C39" s="233" t="s">
        <v>153</v>
      </c>
      <c r="D39" s="233" t="s">
        <v>894</v>
      </c>
      <c r="E39" s="234">
        <v>1722090</v>
      </c>
      <c r="F39" s="234">
        <v>1949848.5</v>
      </c>
      <c r="G39" s="235">
        <v>113.22570248941693</v>
      </c>
      <c r="J39" s="31">
        <v>17543.2</v>
      </c>
      <c r="K39" s="31" t="b">
        <f t="shared" si="0"/>
        <v>0</v>
      </c>
    </row>
    <row r="40" spans="1:11" ht="153" x14ac:dyDescent="0.25">
      <c r="A40" s="232" t="s">
        <v>926</v>
      </c>
      <c r="B40" s="233" t="s">
        <v>923</v>
      </c>
      <c r="C40" s="233" t="s">
        <v>155</v>
      </c>
      <c r="D40" s="233" t="s">
        <v>894</v>
      </c>
      <c r="E40" s="234">
        <v>12340</v>
      </c>
      <c r="F40" s="234">
        <v>-9841.17</v>
      </c>
      <c r="G40" s="235">
        <v>-79.750162074554297</v>
      </c>
      <c r="J40" s="31">
        <v>1848.5</v>
      </c>
      <c r="K40" s="31" t="b">
        <f t="shared" si="0"/>
        <v>0</v>
      </c>
    </row>
    <row r="41" spans="1:11" ht="127.5" x14ac:dyDescent="0.25">
      <c r="A41" s="232" t="s">
        <v>927</v>
      </c>
      <c r="B41" s="233" t="s">
        <v>923</v>
      </c>
      <c r="C41" s="233" t="s">
        <v>157</v>
      </c>
      <c r="D41" s="233" t="s">
        <v>894</v>
      </c>
      <c r="E41" s="234">
        <v>139600</v>
      </c>
      <c r="F41" s="234">
        <v>150927.81</v>
      </c>
      <c r="G41" s="235">
        <v>108.1144770773639</v>
      </c>
      <c r="J41" s="31">
        <v>871823175.5</v>
      </c>
      <c r="K41" s="31" t="b">
        <f t="shared" si="0"/>
        <v>0</v>
      </c>
    </row>
    <row r="42" spans="1:11" ht="127.5" x14ac:dyDescent="0.25">
      <c r="A42" s="232" t="s">
        <v>928</v>
      </c>
      <c r="B42" s="233" t="s">
        <v>923</v>
      </c>
      <c r="C42" s="233" t="s">
        <v>159</v>
      </c>
      <c r="D42" s="233" t="s">
        <v>894</v>
      </c>
      <c r="E42" s="234">
        <v>1109570</v>
      </c>
      <c r="F42" s="234">
        <v>813776.93</v>
      </c>
      <c r="G42" s="235">
        <v>73.341648566561815</v>
      </c>
      <c r="J42" s="31">
        <v>354474036.93000001</v>
      </c>
      <c r="K42" s="31" t="b">
        <f t="shared" si="0"/>
        <v>0</v>
      </c>
    </row>
    <row r="43" spans="1:11" ht="140.25" x14ac:dyDescent="0.25">
      <c r="A43" s="232" t="s">
        <v>929</v>
      </c>
      <c r="B43" s="233" t="s">
        <v>923</v>
      </c>
      <c r="C43" s="233" t="s">
        <v>162</v>
      </c>
      <c r="D43" s="233" t="s">
        <v>894</v>
      </c>
      <c r="E43" s="234">
        <v>789716277</v>
      </c>
      <c r="F43" s="234">
        <v>1010400238.47</v>
      </c>
      <c r="G43" s="235">
        <v>127.94471481686327</v>
      </c>
      <c r="J43" s="31">
        <v>1949848.5</v>
      </c>
      <c r="K43" s="31" t="b">
        <f t="shared" si="0"/>
        <v>0</v>
      </c>
    </row>
    <row r="44" spans="1:11" ht="140.25" x14ac:dyDescent="0.25">
      <c r="A44" s="232" t="s">
        <v>930</v>
      </c>
      <c r="B44" s="233" t="s">
        <v>923</v>
      </c>
      <c r="C44" s="233" t="s">
        <v>164</v>
      </c>
      <c r="D44" s="233" t="s">
        <v>894</v>
      </c>
      <c r="E44" s="234">
        <v>499795180</v>
      </c>
      <c r="F44" s="234">
        <v>639461517.38999999</v>
      </c>
      <c r="G44" s="235">
        <v>127.94471475095058</v>
      </c>
      <c r="J44" s="31">
        <v>-9841.17</v>
      </c>
      <c r="K44" s="31" t="b">
        <f t="shared" si="0"/>
        <v>0</v>
      </c>
    </row>
    <row r="45" spans="1:11" ht="165.75" x14ac:dyDescent="0.25">
      <c r="A45" s="232" t="s">
        <v>931</v>
      </c>
      <c r="B45" s="233" t="s">
        <v>923</v>
      </c>
      <c r="C45" s="233" t="s">
        <v>166</v>
      </c>
      <c r="D45" s="233" t="s">
        <v>894</v>
      </c>
      <c r="E45" s="234">
        <v>4371408</v>
      </c>
      <c r="F45" s="234">
        <v>5457729.04</v>
      </c>
      <c r="G45" s="235">
        <v>124.85059825118131</v>
      </c>
      <c r="J45" s="31">
        <v>150927.81</v>
      </c>
      <c r="K45" s="31" t="b">
        <f t="shared" si="0"/>
        <v>0</v>
      </c>
    </row>
    <row r="46" spans="1:11" ht="165.75" x14ac:dyDescent="0.25">
      <c r="A46" s="232" t="s">
        <v>932</v>
      </c>
      <c r="B46" s="233" t="s">
        <v>923</v>
      </c>
      <c r="C46" s="233" t="s">
        <v>168</v>
      </c>
      <c r="D46" s="233" t="s">
        <v>894</v>
      </c>
      <c r="E46" s="234">
        <v>2766580</v>
      </c>
      <c r="F46" s="234">
        <v>3454084.39</v>
      </c>
      <c r="G46" s="235">
        <v>124.85033470928005</v>
      </c>
      <c r="J46" s="31">
        <v>813776.93</v>
      </c>
      <c r="K46" s="31" t="b">
        <f t="shared" si="0"/>
        <v>0</v>
      </c>
    </row>
    <row r="47" spans="1:11" ht="140.25" x14ac:dyDescent="0.25">
      <c r="A47" s="232" t="s">
        <v>933</v>
      </c>
      <c r="B47" s="233" t="s">
        <v>923</v>
      </c>
      <c r="C47" s="233" t="s">
        <v>170</v>
      </c>
      <c r="D47" s="233" t="s">
        <v>894</v>
      </c>
      <c r="E47" s="234">
        <v>952566939</v>
      </c>
      <c r="F47" s="234">
        <v>1115595973.4000001</v>
      </c>
      <c r="G47" s="235">
        <v>117.11470635031141</v>
      </c>
      <c r="J47" s="31">
        <v>1010400238.47</v>
      </c>
      <c r="K47" s="31" t="b">
        <f t="shared" si="0"/>
        <v>0</v>
      </c>
    </row>
    <row r="48" spans="1:11" ht="153" x14ac:dyDescent="0.25">
      <c r="A48" s="232" t="s">
        <v>934</v>
      </c>
      <c r="B48" s="233" t="s">
        <v>923</v>
      </c>
      <c r="C48" s="233" t="s">
        <v>172</v>
      </c>
      <c r="D48" s="233" t="s">
        <v>894</v>
      </c>
      <c r="E48" s="234">
        <v>602860010</v>
      </c>
      <c r="F48" s="234">
        <v>706037733.04999995</v>
      </c>
      <c r="G48" s="235">
        <v>117.1147067874016</v>
      </c>
      <c r="J48" s="31">
        <v>639461517.38999999</v>
      </c>
      <c r="K48" s="31" t="b">
        <f t="shared" si="0"/>
        <v>0</v>
      </c>
    </row>
    <row r="49" spans="1:11" ht="140.25" x14ac:dyDescent="0.25">
      <c r="A49" s="232" t="s">
        <v>935</v>
      </c>
      <c r="B49" s="233" t="s">
        <v>923</v>
      </c>
      <c r="C49" s="233" t="s">
        <v>174</v>
      </c>
      <c r="D49" s="233" t="s">
        <v>894</v>
      </c>
      <c r="E49" s="234">
        <v>0</v>
      </c>
      <c r="F49" s="234">
        <v>-115922224.64</v>
      </c>
      <c r="G49" s="235"/>
      <c r="J49" s="31">
        <v>5457729.04</v>
      </c>
      <c r="K49" s="31" t="b">
        <f t="shared" si="0"/>
        <v>0</v>
      </c>
    </row>
    <row r="50" spans="1:11" ht="140.25" x14ac:dyDescent="0.25">
      <c r="A50" s="232" t="s">
        <v>936</v>
      </c>
      <c r="B50" s="233" t="s">
        <v>923</v>
      </c>
      <c r="C50" s="233" t="s">
        <v>176</v>
      </c>
      <c r="D50" s="233" t="s">
        <v>894</v>
      </c>
      <c r="E50" s="234">
        <v>0</v>
      </c>
      <c r="F50" s="234">
        <v>-73364790.359999999</v>
      </c>
      <c r="G50" s="235"/>
      <c r="J50" s="31">
        <v>3454084.39</v>
      </c>
      <c r="K50" s="31" t="b">
        <f t="shared" si="0"/>
        <v>0</v>
      </c>
    </row>
    <row r="51" spans="1:11" ht="51" x14ac:dyDescent="0.25">
      <c r="A51" s="232" t="s">
        <v>937</v>
      </c>
      <c r="B51" s="233" t="s">
        <v>893</v>
      </c>
      <c r="C51" s="233" t="s">
        <v>938</v>
      </c>
      <c r="D51" s="233" t="s">
        <v>894</v>
      </c>
      <c r="E51" s="234">
        <v>0</v>
      </c>
      <c r="F51" s="234">
        <v>0</v>
      </c>
      <c r="G51" s="235"/>
      <c r="J51" s="31">
        <v>1115595973.4000001</v>
      </c>
      <c r="K51" s="31" t="b">
        <f t="shared" si="0"/>
        <v>0</v>
      </c>
    </row>
    <row r="52" spans="1:11" ht="89.25" x14ac:dyDescent="0.25">
      <c r="A52" s="232" t="s">
        <v>939</v>
      </c>
      <c r="B52" s="233" t="s">
        <v>893</v>
      </c>
      <c r="C52" s="233" t="s">
        <v>938</v>
      </c>
      <c r="D52" s="233" t="s">
        <v>894</v>
      </c>
      <c r="E52" s="234">
        <v>0</v>
      </c>
      <c r="F52" s="234">
        <v>0</v>
      </c>
      <c r="G52" s="235"/>
      <c r="J52" s="31">
        <v>706037733.04999995</v>
      </c>
      <c r="K52" s="31" t="b">
        <f t="shared" si="0"/>
        <v>0</v>
      </c>
    </row>
    <row r="53" spans="1:11" ht="25.5" x14ac:dyDescent="0.25">
      <c r="A53" s="232" t="s">
        <v>940</v>
      </c>
      <c r="B53" s="233" t="s">
        <v>893</v>
      </c>
      <c r="C53" s="233" t="s">
        <v>941</v>
      </c>
      <c r="D53" s="233" t="s">
        <v>894</v>
      </c>
      <c r="E53" s="234">
        <v>0</v>
      </c>
      <c r="F53" s="234">
        <v>0</v>
      </c>
      <c r="G53" s="235"/>
      <c r="J53" s="31">
        <v>-115922224.64</v>
      </c>
      <c r="K53" s="31" t="b">
        <f t="shared" si="0"/>
        <v>0</v>
      </c>
    </row>
    <row r="54" spans="1:11" x14ac:dyDescent="0.25">
      <c r="A54" s="232" t="s">
        <v>182</v>
      </c>
      <c r="B54" s="233" t="s">
        <v>893</v>
      </c>
      <c r="C54" s="233" t="s">
        <v>181</v>
      </c>
      <c r="D54" s="233" t="s">
        <v>894</v>
      </c>
      <c r="E54" s="234">
        <v>0</v>
      </c>
      <c r="F54" s="234">
        <v>122723.57</v>
      </c>
      <c r="G54" s="235"/>
      <c r="J54" s="31">
        <v>-73364790.359999999</v>
      </c>
      <c r="K54" s="31" t="b">
        <f t="shared" si="0"/>
        <v>0</v>
      </c>
    </row>
    <row r="55" spans="1:11" ht="51" x14ac:dyDescent="0.25">
      <c r="A55" s="232" t="s">
        <v>942</v>
      </c>
      <c r="B55" s="233" t="s">
        <v>893</v>
      </c>
      <c r="C55" s="233" t="s">
        <v>181</v>
      </c>
      <c r="D55" s="233" t="s">
        <v>894</v>
      </c>
      <c r="E55" s="234">
        <v>24065800</v>
      </c>
      <c r="F55" s="234">
        <v>56565514.840000004</v>
      </c>
      <c r="G55" s="235">
        <v>235.04522949579902</v>
      </c>
      <c r="J55" s="31">
        <v>0</v>
      </c>
      <c r="K55" s="31" t="b">
        <f t="shared" si="0"/>
        <v>0</v>
      </c>
    </row>
    <row r="56" spans="1:11" ht="38.25" x14ac:dyDescent="0.25">
      <c r="A56" s="232" t="s">
        <v>29</v>
      </c>
      <c r="B56" s="233" t="s">
        <v>893</v>
      </c>
      <c r="C56" s="233" t="s">
        <v>184</v>
      </c>
      <c r="D56" s="233" t="s">
        <v>894</v>
      </c>
      <c r="E56" s="234">
        <v>0</v>
      </c>
      <c r="F56" s="234">
        <v>36370400.210000001</v>
      </c>
      <c r="G56" s="235"/>
      <c r="J56" s="31">
        <v>0</v>
      </c>
      <c r="K56" s="31" t="b">
        <f t="shared" si="0"/>
        <v>0</v>
      </c>
    </row>
    <row r="57" spans="1:11" ht="76.5" x14ac:dyDescent="0.25">
      <c r="A57" s="232" t="s">
        <v>943</v>
      </c>
      <c r="B57" s="233" t="s">
        <v>893</v>
      </c>
      <c r="C57" s="233" t="s">
        <v>184</v>
      </c>
      <c r="D57" s="233" t="s">
        <v>894</v>
      </c>
      <c r="E57" s="234">
        <v>2679300000</v>
      </c>
      <c r="F57" s="234">
        <v>3183446251.7199998</v>
      </c>
      <c r="G57" s="235">
        <v>118.81634201918412</v>
      </c>
      <c r="J57" s="31">
        <v>0</v>
      </c>
      <c r="K57" s="31" t="b">
        <f t="shared" si="0"/>
        <v>0</v>
      </c>
    </row>
    <row r="58" spans="1:11" ht="38.25" x14ac:dyDescent="0.25">
      <c r="A58" s="232" t="s">
        <v>187</v>
      </c>
      <c r="B58" s="233" t="s">
        <v>893</v>
      </c>
      <c r="C58" s="233" t="s">
        <v>186</v>
      </c>
      <c r="D58" s="233" t="s">
        <v>894</v>
      </c>
      <c r="E58" s="234">
        <v>0</v>
      </c>
      <c r="F58" s="234">
        <v>0</v>
      </c>
      <c r="G58" s="235"/>
      <c r="J58" s="31">
        <v>0</v>
      </c>
      <c r="K58" s="31" t="b">
        <f t="shared" si="0"/>
        <v>1</v>
      </c>
    </row>
    <row r="59" spans="1:11" x14ac:dyDescent="0.25">
      <c r="A59" s="232" t="s">
        <v>190</v>
      </c>
      <c r="B59" s="233" t="s">
        <v>893</v>
      </c>
      <c r="C59" s="233" t="s">
        <v>189</v>
      </c>
      <c r="D59" s="233" t="s">
        <v>894</v>
      </c>
      <c r="E59" s="234">
        <v>0</v>
      </c>
      <c r="F59" s="234">
        <v>1993726.3</v>
      </c>
      <c r="G59" s="235"/>
      <c r="J59" s="31">
        <v>122723.57</v>
      </c>
      <c r="K59" s="31" t="b">
        <f t="shared" si="0"/>
        <v>0</v>
      </c>
    </row>
    <row r="60" spans="1:11" ht="51" x14ac:dyDescent="0.25">
      <c r="A60" s="232" t="s">
        <v>944</v>
      </c>
      <c r="B60" s="233" t="s">
        <v>893</v>
      </c>
      <c r="C60" s="233" t="s">
        <v>189</v>
      </c>
      <c r="D60" s="233" t="s">
        <v>894</v>
      </c>
      <c r="E60" s="234">
        <v>114771000</v>
      </c>
      <c r="F60" s="234">
        <v>205484350.59</v>
      </c>
      <c r="G60" s="235">
        <v>179.0385642627493</v>
      </c>
      <c r="J60" s="31">
        <v>0</v>
      </c>
      <c r="K60" s="31" t="b">
        <f t="shared" si="0"/>
        <v>0</v>
      </c>
    </row>
    <row r="61" spans="1:11" x14ac:dyDescent="0.25">
      <c r="A61" s="232" t="s">
        <v>192</v>
      </c>
      <c r="B61" s="233" t="s">
        <v>893</v>
      </c>
      <c r="C61" s="233" t="s">
        <v>191</v>
      </c>
      <c r="D61" s="233" t="s">
        <v>894</v>
      </c>
      <c r="E61" s="234">
        <v>0</v>
      </c>
      <c r="F61" s="234">
        <v>6917467.8499999996</v>
      </c>
      <c r="G61" s="235"/>
      <c r="J61" s="31">
        <v>56565514.840000004</v>
      </c>
      <c r="K61" s="31" t="b">
        <f t="shared" si="0"/>
        <v>0</v>
      </c>
    </row>
    <row r="62" spans="1:11" ht="51" x14ac:dyDescent="0.25">
      <c r="A62" s="232" t="s">
        <v>945</v>
      </c>
      <c r="B62" s="233" t="s">
        <v>893</v>
      </c>
      <c r="C62" s="233" t="s">
        <v>191</v>
      </c>
      <c r="D62" s="233" t="s">
        <v>894</v>
      </c>
      <c r="E62" s="234">
        <v>517808000</v>
      </c>
      <c r="F62" s="234">
        <v>518658064.85000002</v>
      </c>
      <c r="G62" s="235">
        <v>100.16416603258351</v>
      </c>
      <c r="J62" s="31">
        <v>0</v>
      </c>
      <c r="K62" s="31" t="b">
        <f t="shared" si="0"/>
        <v>0</v>
      </c>
    </row>
    <row r="63" spans="1:11" x14ac:dyDescent="0.25">
      <c r="A63" s="232" t="s">
        <v>33</v>
      </c>
      <c r="B63" s="233" t="s">
        <v>893</v>
      </c>
      <c r="C63" s="233" t="s">
        <v>193</v>
      </c>
      <c r="D63" s="233" t="s">
        <v>894</v>
      </c>
      <c r="E63" s="234">
        <v>0</v>
      </c>
      <c r="F63" s="234">
        <v>1000</v>
      </c>
      <c r="G63" s="235"/>
      <c r="J63" s="31">
        <v>36189895.590000004</v>
      </c>
      <c r="K63" s="31" t="b">
        <f t="shared" si="0"/>
        <v>0</v>
      </c>
    </row>
    <row r="64" spans="1:11" ht="51" x14ac:dyDescent="0.25">
      <c r="A64" s="232" t="s">
        <v>946</v>
      </c>
      <c r="B64" s="233" t="s">
        <v>893</v>
      </c>
      <c r="C64" s="233" t="s">
        <v>193</v>
      </c>
      <c r="D64" s="233" t="s">
        <v>894</v>
      </c>
      <c r="E64" s="234">
        <v>2520000</v>
      </c>
      <c r="F64" s="234">
        <v>1533000</v>
      </c>
      <c r="G64" s="235">
        <v>60.833333333333336</v>
      </c>
      <c r="J64" s="31">
        <v>45.72</v>
      </c>
      <c r="K64" s="31" t="b">
        <f t="shared" si="0"/>
        <v>0</v>
      </c>
    </row>
    <row r="65" spans="1:11" ht="25.5" x14ac:dyDescent="0.25">
      <c r="A65" s="232" t="s">
        <v>198</v>
      </c>
      <c r="B65" s="233" t="s">
        <v>893</v>
      </c>
      <c r="C65" s="233" t="s">
        <v>197</v>
      </c>
      <c r="D65" s="233" t="s">
        <v>894</v>
      </c>
      <c r="E65" s="234">
        <v>0</v>
      </c>
      <c r="F65" s="234">
        <v>-376103.03</v>
      </c>
      <c r="G65" s="235"/>
      <c r="J65" s="31">
        <v>201551.1</v>
      </c>
      <c r="K65" s="31" t="b">
        <f t="shared" si="0"/>
        <v>0</v>
      </c>
    </row>
    <row r="66" spans="1:11" ht="63.75" x14ac:dyDescent="0.25">
      <c r="A66" s="232" t="s">
        <v>947</v>
      </c>
      <c r="B66" s="233" t="s">
        <v>893</v>
      </c>
      <c r="C66" s="233" t="s">
        <v>197</v>
      </c>
      <c r="D66" s="233" t="s">
        <v>894</v>
      </c>
      <c r="E66" s="234">
        <v>33820000</v>
      </c>
      <c r="F66" s="234">
        <v>46356026.979999997</v>
      </c>
      <c r="G66" s="235">
        <v>137.06690413956238</v>
      </c>
      <c r="J66" s="31">
        <v>-21092.2</v>
      </c>
      <c r="K66" s="31" t="b">
        <f t="shared" si="0"/>
        <v>0</v>
      </c>
    </row>
    <row r="67" spans="1:11" ht="38.25" x14ac:dyDescent="0.25">
      <c r="A67" s="232" t="s">
        <v>948</v>
      </c>
      <c r="B67" s="233" t="s">
        <v>893</v>
      </c>
      <c r="C67" s="233" t="s">
        <v>199</v>
      </c>
      <c r="D67" s="233" t="s">
        <v>894</v>
      </c>
      <c r="E67" s="234">
        <v>0</v>
      </c>
      <c r="F67" s="234">
        <v>16126.79</v>
      </c>
      <c r="G67" s="235"/>
      <c r="J67" s="31">
        <v>3183446251.7199998</v>
      </c>
      <c r="K67" s="31" t="b">
        <f t="shared" si="0"/>
        <v>0</v>
      </c>
    </row>
    <row r="68" spans="1:11" ht="191.25" x14ac:dyDescent="0.25">
      <c r="A68" s="232" t="s">
        <v>949</v>
      </c>
      <c r="B68" s="233" t="s">
        <v>893</v>
      </c>
      <c r="C68" s="233" t="s">
        <v>199</v>
      </c>
      <c r="D68" s="233" t="s">
        <v>894</v>
      </c>
      <c r="E68" s="234">
        <v>0</v>
      </c>
      <c r="F68" s="234">
        <v>-176655170.12</v>
      </c>
      <c r="G68" s="235"/>
      <c r="J68" s="31">
        <v>0</v>
      </c>
      <c r="K68" s="31" t="b">
        <f t="shared" si="0"/>
        <v>0</v>
      </c>
    </row>
    <row r="69" spans="1:11" ht="51" x14ac:dyDescent="0.25">
      <c r="A69" s="232" t="s">
        <v>202</v>
      </c>
      <c r="B69" s="233" t="s">
        <v>893</v>
      </c>
      <c r="C69" s="233" t="s">
        <v>201</v>
      </c>
      <c r="D69" s="233" t="s">
        <v>894</v>
      </c>
      <c r="E69" s="234">
        <v>0</v>
      </c>
      <c r="F69" s="234">
        <v>37063.11</v>
      </c>
      <c r="G69" s="235"/>
      <c r="J69" s="31">
        <v>1992743.31</v>
      </c>
      <c r="K69" s="31" t="b">
        <f t="shared" si="0"/>
        <v>0</v>
      </c>
    </row>
    <row r="70" spans="1:11" ht="153" x14ac:dyDescent="0.25">
      <c r="A70" s="232" t="s">
        <v>950</v>
      </c>
      <c r="B70" s="233" t="s">
        <v>893</v>
      </c>
      <c r="C70" s="233" t="s">
        <v>201</v>
      </c>
      <c r="D70" s="233" t="s">
        <v>894</v>
      </c>
      <c r="E70" s="234">
        <v>1852023000</v>
      </c>
      <c r="F70" s="234">
        <v>556194769.97000003</v>
      </c>
      <c r="G70" s="235">
        <v>30.03174204478022</v>
      </c>
      <c r="J70" s="31">
        <v>1835.07</v>
      </c>
      <c r="K70" s="31" t="b">
        <f t="shared" si="0"/>
        <v>0</v>
      </c>
    </row>
    <row r="71" spans="1:11" ht="76.5" x14ac:dyDescent="0.25">
      <c r="A71" s="232" t="s">
        <v>951</v>
      </c>
      <c r="B71" s="233" t="s">
        <v>893</v>
      </c>
      <c r="C71" s="233" t="s">
        <v>203</v>
      </c>
      <c r="D71" s="233" t="s">
        <v>894</v>
      </c>
      <c r="E71" s="234">
        <v>0</v>
      </c>
      <c r="F71" s="234">
        <v>325464330.70999998</v>
      </c>
      <c r="G71" s="235"/>
      <c r="J71" s="31">
        <v>-846.99</v>
      </c>
      <c r="K71" s="31" t="b">
        <f t="shared" si="0"/>
        <v>0</v>
      </c>
    </row>
    <row r="72" spans="1:11" ht="51" x14ac:dyDescent="0.25">
      <c r="A72" s="232" t="s">
        <v>952</v>
      </c>
      <c r="B72" s="233" t="s">
        <v>893</v>
      </c>
      <c r="C72" s="233" t="s">
        <v>205</v>
      </c>
      <c r="D72" s="233" t="s">
        <v>894</v>
      </c>
      <c r="E72" s="234">
        <v>0</v>
      </c>
      <c r="F72" s="234">
        <v>79314.240000000005</v>
      </c>
      <c r="G72" s="235"/>
      <c r="J72" s="31">
        <v>-5.09</v>
      </c>
      <c r="K72" s="31" t="b">
        <f t="shared" si="0"/>
        <v>0</v>
      </c>
    </row>
    <row r="73" spans="1:11" ht="76.5" x14ac:dyDescent="0.25">
      <c r="A73" s="232" t="s">
        <v>206</v>
      </c>
      <c r="B73" s="233" t="s">
        <v>893</v>
      </c>
      <c r="C73" s="233" t="s">
        <v>205</v>
      </c>
      <c r="D73" s="233" t="s">
        <v>894</v>
      </c>
      <c r="E73" s="234">
        <v>0</v>
      </c>
      <c r="F73" s="234">
        <v>1539477330.0699999</v>
      </c>
      <c r="G73" s="235"/>
      <c r="J73" s="31">
        <v>205484350.59</v>
      </c>
      <c r="K73" s="31" t="b">
        <f t="shared" si="0"/>
        <v>0</v>
      </c>
    </row>
    <row r="74" spans="1:11" ht="63.75" x14ac:dyDescent="0.25">
      <c r="A74" s="232" t="s">
        <v>208</v>
      </c>
      <c r="B74" s="233" t="s">
        <v>893</v>
      </c>
      <c r="C74" s="233" t="s">
        <v>207</v>
      </c>
      <c r="D74" s="233" t="s">
        <v>894</v>
      </c>
      <c r="E74" s="234">
        <v>0</v>
      </c>
      <c r="F74" s="234">
        <v>634293162.5</v>
      </c>
      <c r="G74" s="235"/>
      <c r="J74" s="31">
        <v>6252952.0499999998</v>
      </c>
      <c r="K74" s="31" t="b">
        <f t="shared" si="0"/>
        <v>0</v>
      </c>
    </row>
    <row r="75" spans="1:11" ht="63.75" x14ac:dyDescent="0.25">
      <c r="A75" s="232" t="s">
        <v>210</v>
      </c>
      <c r="B75" s="233" t="s">
        <v>893</v>
      </c>
      <c r="C75" s="233" t="s">
        <v>209</v>
      </c>
      <c r="D75" s="233" t="s">
        <v>894</v>
      </c>
      <c r="E75" s="234">
        <v>0</v>
      </c>
      <c r="F75" s="234">
        <v>34650479.670000002</v>
      </c>
      <c r="G75" s="235"/>
      <c r="J75" s="31">
        <v>500</v>
      </c>
      <c r="K75" s="31" t="b">
        <f t="shared" si="0"/>
        <v>0</v>
      </c>
    </row>
    <row r="76" spans="1:11" ht="63.75" x14ac:dyDescent="0.25">
      <c r="A76" s="232" t="s">
        <v>212</v>
      </c>
      <c r="B76" s="233" t="s">
        <v>893</v>
      </c>
      <c r="C76" s="233" t="s">
        <v>211</v>
      </c>
      <c r="D76" s="233" t="s">
        <v>894</v>
      </c>
      <c r="E76" s="234">
        <v>0</v>
      </c>
      <c r="F76" s="234">
        <v>83122494.840000004</v>
      </c>
      <c r="G76" s="235"/>
      <c r="J76" s="31">
        <v>-401.13</v>
      </c>
      <c r="K76" s="31" t="b">
        <f t="shared" si="0"/>
        <v>0</v>
      </c>
    </row>
    <row r="77" spans="1:11" ht="25.5" x14ac:dyDescent="0.25">
      <c r="A77" s="232" t="s">
        <v>216</v>
      </c>
      <c r="B77" s="233" t="s">
        <v>893</v>
      </c>
      <c r="C77" s="233" t="s">
        <v>215</v>
      </c>
      <c r="D77" s="233" t="s">
        <v>894</v>
      </c>
      <c r="E77" s="234">
        <v>0</v>
      </c>
      <c r="F77" s="234">
        <v>747.34</v>
      </c>
      <c r="G77" s="235"/>
      <c r="J77" s="31">
        <v>664433.53</v>
      </c>
      <c r="K77" s="31" t="b">
        <f t="shared" si="0"/>
        <v>0</v>
      </c>
    </row>
    <row r="78" spans="1:11" ht="63.75" x14ac:dyDescent="0.25">
      <c r="A78" s="232" t="s">
        <v>953</v>
      </c>
      <c r="B78" s="233" t="s">
        <v>893</v>
      </c>
      <c r="C78" s="233" t="s">
        <v>215</v>
      </c>
      <c r="D78" s="233" t="s">
        <v>894</v>
      </c>
      <c r="E78" s="234">
        <v>1851000</v>
      </c>
      <c r="F78" s="234">
        <v>2041526.33</v>
      </c>
      <c r="G78" s="235">
        <v>110.29315667206914</v>
      </c>
      <c r="J78" s="31">
        <v>-16.600000000000001</v>
      </c>
      <c r="K78" s="31" t="b">
        <f t="shared" si="0"/>
        <v>0</v>
      </c>
    </row>
    <row r="79" spans="1:11" ht="38.25" x14ac:dyDescent="0.25">
      <c r="A79" s="232" t="s">
        <v>218</v>
      </c>
      <c r="B79" s="233" t="s">
        <v>893</v>
      </c>
      <c r="C79" s="233" t="s">
        <v>217</v>
      </c>
      <c r="D79" s="233" t="s">
        <v>894</v>
      </c>
      <c r="E79" s="234">
        <v>0</v>
      </c>
      <c r="F79" s="234">
        <v>286464.71000000002</v>
      </c>
      <c r="G79" s="235"/>
      <c r="J79" s="31">
        <v>518658064.85000002</v>
      </c>
      <c r="K79" s="31" t="b">
        <f t="shared" si="0"/>
        <v>0</v>
      </c>
    </row>
    <row r="80" spans="1:11" ht="76.5" x14ac:dyDescent="0.25">
      <c r="A80" s="232" t="s">
        <v>954</v>
      </c>
      <c r="B80" s="233" t="s">
        <v>893</v>
      </c>
      <c r="C80" s="233" t="s">
        <v>217</v>
      </c>
      <c r="D80" s="233" t="s">
        <v>894</v>
      </c>
      <c r="E80" s="234">
        <v>293800000</v>
      </c>
      <c r="F80" s="234">
        <v>422470794.79000002</v>
      </c>
      <c r="G80" s="235">
        <v>143.79536922736554</v>
      </c>
      <c r="J80" s="31">
        <v>1000</v>
      </c>
      <c r="K80" s="31" t="b">
        <f t="shared" si="0"/>
        <v>0</v>
      </c>
    </row>
    <row r="81" spans="1:11" ht="38.25" x14ac:dyDescent="0.25">
      <c r="A81" s="232" t="s">
        <v>220</v>
      </c>
      <c r="B81" s="233" t="s">
        <v>893</v>
      </c>
      <c r="C81" s="233" t="s">
        <v>219</v>
      </c>
      <c r="D81" s="233" t="s">
        <v>894</v>
      </c>
      <c r="E81" s="234">
        <v>0</v>
      </c>
      <c r="F81" s="234">
        <v>10413</v>
      </c>
      <c r="G81" s="235"/>
      <c r="J81" s="31">
        <v>0</v>
      </c>
      <c r="K81" s="31" t="b">
        <f t="shared" si="0"/>
        <v>0</v>
      </c>
    </row>
    <row r="82" spans="1:11" ht="76.5" x14ac:dyDescent="0.25">
      <c r="A82" s="232" t="s">
        <v>955</v>
      </c>
      <c r="B82" s="233" t="s">
        <v>893</v>
      </c>
      <c r="C82" s="233" t="s">
        <v>219</v>
      </c>
      <c r="D82" s="233" t="s">
        <v>894</v>
      </c>
      <c r="E82" s="234">
        <v>400000</v>
      </c>
      <c r="F82" s="234">
        <v>198455.61</v>
      </c>
      <c r="G82" s="235">
        <v>49.613902500000002</v>
      </c>
      <c r="J82" s="31">
        <v>1533000</v>
      </c>
      <c r="K82" s="31" t="b">
        <f t="shared" si="0"/>
        <v>0</v>
      </c>
    </row>
    <row r="83" spans="1:11" ht="89.25" x14ac:dyDescent="0.25">
      <c r="A83" s="232" t="s">
        <v>956</v>
      </c>
      <c r="B83" s="233" t="s">
        <v>893</v>
      </c>
      <c r="C83" s="233" t="s">
        <v>223</v>
      </c>
      <c r="D83" s="233" t="s">
        <v>894</v>
      </c>
      <c r="E83" s="234">
        <v>0</v>
      </c>
      <c r="F83" s="234">
        <v>-1.5</v>
      </c>
      <c r="G83" s="235"/>
      <c r="J83" s="31">
        <v>-379265.53</v>
      </c>
      <c r="K83" s="31" t="b">
        <f t="shared" si="0"/>
        <v>0</v>
      </c>
    </row>
    <row r="84" spans="1:11" ht="63.75" x14ac:dyDescent="0.25">
      <c r="A84" s="232" t="s">
        <v>957</v>
      </c>
      <c r="B84" s="233" t="s">
        <v>893</v>
      </c>
      <c r="C84" s="233" t="s">
        <v>223</v>
      </c>
      <c r="D84" s="233" t="s">
        <v>894</v>
      </c>
      <c r="E84" s="234">
        <v>0</v>
      </c>
      <c r="F84" s="234">
        <v>43233.51</v>
      </c>
      <c r="G84" s="235"/>
      <c r="J84" s="31">
        <v>3162.5</v>
      </c>
      <c r="K84" s="31" t="b">
        <f t="shared" si="0"/>
        <v>0</v>
      </c>
    </row>
    <row r="85" spans="1:11" ht="114.75" hidden="1" x14ac:dyDescent="0.25">
      <c r="A85" s="232" t="s">
        <v>226</v>
      </c>
      <c r="B85" s="233" t="s">
        <v>958</v>
      </c>
      <c r="C85" s="233" t="s">
        <v>225</v>
      </c>
      <c r="D85" s="233" t="s">
        <v>894</v>
      </c>
      <c r="E85" s="234">
        <v>0</v>
      </c>
      <c r="F85" s="234">
        <v>80972.5</v>
      </c>
      <c r="G85" s="235"/>
      <c r="J85" s="31">
        <v>0</v>
      </c>
      <c r="K85" s="31" t="b">
        <f t="shared" ref="K85:K148" si="1">J85=F85</f>
        <v>0</v>
      </c>
    </row>
    <row r="86" spans="1:11" ht="204" hidden="1" x14ac:dyDescent="0.25">
      <c r="A86" s="232" t="s">
        <v>959</v>
      </c>
      <c r="B86" s="233" t="s">
        <v>958</v>
      </c>
      <c r="C86" s="233" t="s">
        <v>225</v>
      </c>
      <c r="D86" s="233" t="s">
        <v>894</v>
      </c>
      <c r="E86" s="234">
        <v>0</v>
      </c>
      <c r="F86" s="234">
        <v>93550</v>
      </c>
      <c r="G86" s="235"/>
      <c r="J86" s="31">
        <v>46356026.979999997</v>
      </c>
      <c r="K86" s="31" t="b">
        <f t="shared" si="1"/>
        <v>0</v>
      </c>
    </row>
    <row r="87" spans="1:11" ht="165.75" hidden="1" x14ac:dyDescent="0.25">
      <c r="A87" s="232" t="s">
        <v>960</v>
      </c>
      <c r="B87" s="233" t="s">
        <v>961</v>
      </c>
      <c r="C87" s="233" t="s">
        <v>227</v>
      </c>
      <c r="D87" s="233" t="s">
        <v>894</v>
      </c>
      <c r="E87" s="234">
        <v>0</v>
      </c>
      <c r="F87" s="234">
        <v>250</v>
      </c>
      <c r="G87" s="235"/>
      <c r="J87" s="31">
        <v>16126.79</v>
      </c>
      <c r="K87" s="31" t="b">
        <f t="shared" si="1"/>
        <v>0</v>
      </c>
    </row>
    <row r="88" spans="1:11" ht="165.75" hidden="1" x14ac:dyDescent="0.25">
      <c r="A88" s="232" t="s">
        <v>962</v>
      </c>
      <c r="B88" s="233" t="s">
        <v>961</v>
      </c>
      <c r="C88" s="233" t="s">
        <v>227</v>
      </c>
      <c r="D88" s="233" t="s">
        <v>894</v>
      </c>
      <c r="E88" s="234">
        <v>4295000</v>
      </c>
      <c r="F88" s="234">
        <v>2345300</v>
      </c>
      <c r="G88" s="235">
        <v>54.60535506402794</v>
      </c>
      <c r="J88" s="31">
        <v>-176655170.12</v>
      </c>
      <c r="K88" s="31" t="b">
        <f t="shared" si="1"/>
        <v>0</v>
      </c>
    </row>
    <row r="89" spans="1:11" ht="178.5" hidden="1" x14ac:dyDescent="0.25">
      <c r="A89" s="232" t="s">
        <v>963</v>
      </c>
      <c r="B89" s="233" t="s">
        <v>961</v>
      </c>
      <c r="C89" s="233" t="s">
        <v>227</v>
      </c>
      <c r="D89" s="233" t="s">
        <v>894</v>
      </c>
      <c r="E89" s="234">
        <v>733000</v>
      </c>
      <c r="F89" s="234">
        <v>296600</v>
      </c>
      <c r="G89" s="235">
        <v>40.463847203274213</v>
      </c>
      <c r="J89" s="31">
        <v>36999.949999999997</v>
      </c>
      <c r="K89" s="31" t="b">
        <f t="shared" si="1"/>
        <v>0</v>
      </c>
    </row>
    <row r="90" spans="1:11" ht="191.25" hidden="1" x14ac:dyDescent="0.25">
      <c r="A90" s="232" t="s">
        <v>964</v>
      </c>
      <c r="B90" s="233" t="s">
        <v>961</v>
      </c>
      <c r="C90" s="233" t="s">
        <v>227</v>
      </c>
      <c r="D90" s="233" t="s">
        <v>894</v>
      </c>
      <c r="E90" s="234">
        <v>166000</v>
      </c>
      <c r="F90" s="234">
        <v>652750</v>
      </c>
      <c r="G90" s="235">
        <v>393.22289156626505</v>
      </c>
      <c r="J90" s="31">
        <v>63.16</v>
      </c>
      <c r="K90" s="31" t="b">
        <f t="shared" si="1"/>
        <v>0</v>
      </c>
    </row>
    <row r="91" spans="1:11" ht="204" hidden="1" x14ac:dyDescent="0.25">
      <c r="A91" s="232" t="s">
        <v>965</v>
      </c>
      <c r="B91" s="233" t="s">
        <v>961</v>
      </c>
      <c r="C91" s="233" t="s">
        <v>227</v>
      </c>
      <c r="D91" s="233" t="s">
        <v>894</v>
      </c>
      <c r="E91" s="234">
        <v>0</v>
      </c>
      <c r="F91" s="234">
        <v>20000</v>
      </c>
      <c r="G91" s="235"/>
      <c r="J91" s="31">
        <v>556194769.97000003</v>
      </c>
      <c r="K91" s="31" t="b">
        <f t="shared" si="1"/>
        <v>0</v>
      </c>
    </row>
    <row r="92" spans="1:11" ht="153" hidden="1" x14ac:dyDescent="0.25">
      <c r="A92" s="232" t="s">
        <v>966</v>
      </c>
      <c r="B92" s="233" t="s">
        <v>961</v>
      </c>
      <c r="C92" s="233" t="s">
        <v>227</v>
      </c>
      <c r="D92" s="233" t="s">
        <v>894</v>
      </c>
      <c r="E92" s="234">
        <v>0</v>
      </c>
      <c r="F92" s="234">
        <v>55475</v>
      </c>
      <c r="G92" s="235"/>
      <c r="J92" s="31">
        <v>325464330.70999998</v>
      </c>
      <c r="K92" s="31" t="b">
        <f t="shared" si="1"/>
        <v>0</v>
      </c>
    </row>
    <row r="93" spans="1:11" ht="76.5" hidden="1" x14ac:dyDescent="0.25">
      <c r="A93" s="232" t="s">
        <v>967</v>
      </c>
      <c r="B93" s="233" t="s">
        <v>968</v>
      </c>
      <c r="C93" s="233" t="s">
        <v>231</v>
      </c>
      <c r="D93" s="233" t="s">
        <v>894</v>
      </c>
      <c r="E93" s="234">
        <v>41000000</v>
      </c>
      <c r="F93" s="234">
        <v>39371866.140000001</v>
      </c>
      <c r="G93" s="235">
        <v>96.028941804878045</v>
      </c>
      <c r="J93" s="31">
        <v>79314.240000000005</v>
      </c>
      <c r="K93" s="31" t="b">
        <f t="shared" si="1"/>
        <v>0</v>
      </c>
    </row>
    <row r="94" spans="1:11" ht="89.25" x14ac:dyDescent="0.25">
      <c r="A94" s="242" t="s">
        <v>234</v>
      </c>
      <c r="B94" s="243" t="s">
        <v>969</v>
      </c>
      <c r="C94" s="243" t="s">
        <v>233</v>
      </c>
      <c r="D94" s="243" t="s">
        <v>894</v>
      </c>
      <c r="E94" s="244">
        <v>296500</v>
      </c>
      <c r="F94" s="244">
        <v>48250</v>
      </c>
      <c r="G94" s="235">
        <v>16.273187183811128</v>
      </c>
      <c r="J94" s="31">
        <v>1539477330.0699999</v>
      </c>
      <c r="K94" s="31" t="b">
        <f t="shared" si="1"/>
        <v>0</v>
      </c>
    </row>
    <row r="95" spans="1:11" ht="89.25" x14ac:dyDescent="0.25">
      <c r="A95" s="242" t="s">
        <v>234</v>
      </c>
      <c r="B95" s="243" t="s">
        <v>970</v>
      </c>
      <c r="C95" s="243" t="s">
        <v>233</v>
      </c>
      <c r="D95" s="243" t="s">
        <v>894</v>
      </c>
      <c r="E95" s="244">
        <v>24000000</v>
      </c>
      <c r="F95" s="244">
        <v>4972000</v>
      </c>
      <c r="G95" s="235">
        <v>20.716666666666665</v>
      </c>
      <c r="J95" s="31">
        <v>634293162.5</v>
      </c>
      <c r="K95" s="31" t="b">
        <f t="shared" si="1"/>
        <v>0</v>
      </c>
    </row>
    <row r="96" spans="1:11" ht="89.25" hidden="1" x14ac:dyDescent="0.25">
      <c r="A96" s="232" t="s">
        <v>234</v>
      </c>
      <c r="B96" s="233" t="s">
        <v>971</v>
      </c>
      <c r="C96" s="233" t="s">
        <v>233</v>
      </c>
      <c r="D96" s="233" t="s">
        <v>894</v>
      </c>
      <c r="E96" s="234">
        <v>143250</v>
      </c>
      <c r="F96" s="234">
        <v>540750</v>
      </c>
      <c r="G96" s="235">
        <v>377.4869109947644</v>
      </c>
      <c r="J96" s="31">
        <v>34650479.670000002</v>
      </c>
      <c r="K96" s="31" t="b">
        <f t="shared" si="1"/>
        <v>0</v>
      </c>
    </row>
    <row r="97" spans="1:11" ht="89.25" hidden="1" x14ac:dyDescent="0.25">
      <c r="A97" s="232" t="s">
        <v>234</v>
      </c>
      <c r="B97" s="233" t="s">
        <v>972</v>
      </c>
      <c r="C97" s="233" t="s">
        <v>233</v>
      </c>
      <c r="D97" s="233" t="s">
        <v>894</v>
      </c>
      <c r="E97" s="234">
        <v>0</v>
      </c>
      <c r="F97" s="234">
        <v>21580</v>
      </c>
      <c r="G97" s="235"/>
      <c r="J97" s="31">
        <v>83122494.840000004</v>
      </c>
      <c r="K97" s="31" t="b">
        <f t="shared" si="1"/>
        <v>0</v>
      </c>
    </row>
    <row r="98" spans="1:11" ht="76.5" hidden="1" x14ac:dyDescent="0.25">
      <c r="A98" s="232" t="s">
        <v>973</v>
      </c>
      <c r="B98" s="233" t="s">
        <v>961</v>
      </c>
      <c r="C98" s="233" t="s">
        <v>235</v>
      </c>
      <c r="D98" s="233" t="s">
        <v>894</v>
      </c>
      <c r="E98" s="234">
        <v>1639000</v>
      </c>
      <c r="F98" s="234">
        <v>2409750.52</v>
      </c>
      <c r="G98" s="235">
        <v>147.02565710799269</v>
      </c>
      <c r="J98" s="31">
        <v>747.34</v>
      </c>
      <c r="K98" s="31" t="b">
        <f t="shared" si="1"/>
        <v>0</v>
      </c>
    </row>
    <row r="99" spans="1:11" ht="89.25" hidden="1" x14ac:dyDescent="0.25">
      <c r="A99" s="232" t="s">
        <v>974</v>
      </c>
      <c r="B99" s="233" t="s">
        <v>961</v>
      </c>
      <c r="C99" s="233" t="s">
        <v>235</v>
      </c>
      <c r="D99" s="233" t="s">
        <v>894</v>
      </c>
      <c r="E99" s="234">
        <v>853000</v>
      </c>
      <c r="F99" s="234">
        <v>942950</v>
      </c>
      <c r="G99" s="235">
        <v>110.54513481828839</v>
      </c>
      <c r="J99" s="31">
        <v>2041526.33</v>
      </c>
      <c r="K99" s="31" t="b">
        <f t="shared" si="1"/>
        <v>0</v>
      </c>
    </row>
    <row r="100" spans="1:11" ht="140.25" hidden="1" x14ac:dyDescent="0.25">
      <c r="A100" s="232" t="s">
        <v>975</v>
      </c>
      <c r="B100" s="233" t="s">
        <v>958</v>
      </c>
      <c r="C100" s="233" t="s">
        <v>237</v>
      </c>
      <c r="D100" s="233" t="s">
        <v>894</v>
      </c>
      <c r="E100" s="234">
        <v>3500</v>
      </c>
      <c r="F100" s="234">
        <v>105600</v>
      </c>
      <c r="G100" s="235">
        <v>3017.1428571428573</v>
      </c>
      <c r="J100" s="31">
        <v>230752.71</v>
      </c>
      <c r="K100" s="31" t="b">
        <f t="shared" si="1"/>
        <v>0</v>
      </c>
    </row>
    <row r="101" spans="1:11" ht="89.25" x14ac:dyDescent="0.25">
      <c r="A101" s="242" t="s">
        <v>976</v>
      </c>
      <c r="B101" s="243" t="s">
        <v>958</v>
      </c>
      <c r="C101" s="243" t="s">
        <v>239</v>
      </c>
      <c r="D101" s="243" t="s">
        <v>894</v>
      </c>
      <c r="E101" s="244">
        <v>87200</v>
      </c>
      <c r="F101" s="244">
        <v>7350</v>
      </c>
      <c r="G101" s="235">
        <v>8.4288990825688082</v>
      </c>
      <c r="J101" s="31">
        <v>55712</v>
      </c>
      <c r="K101" s="31" t="b">
        <f t="shared" si="1"/>
        <v>0</v>
      </c>
    </row>
    <row r="102" spans="1:11" ht="178.5" hidden="1" x14ac:dyDescent="0.25">
      <c r="A102" s="232" t="s">
        <v>977</v>
      </c>
      <c r="B102" s="233" t="s">
        <v>978</v>
      </c>
      <c r="C102" s="233" t="s">
        <v>241</v>
      </c>
      <c r="D102" s="233" t="s">
        <v>894</v>
      </c>
      <c r="E102" s="234">
        <v>52000</v>
      </c>
      <c r="F102" s="234">
        <v>54000</v>
      </c>
      <c r="G102" s="235">
        <v>103.84615384615384</v>
      </c>
      <c r="J102" s="31">
        <v>0</v>
      </c>
      <c r="K102" s="31" t="b">
        <f t="shared" si="1"/>
        <v>0</v>
      </c>
    </row>
    <row r="103" spans="1:11" ht="127.5" x14ac:dyDescent="0.25">
      <c r="A103" s="242" t="s">
        <v>979</v>
      </c>
      <c r="B103" s="243" t="s">
        <v>961</v>
      </c>
      <c r="C103" s="243" t="s">
        <v>243</v>
      </c>
      <c r="D103" s="243" t="s">
        <v>894</v>
      </c>
      <c r="E103" s="244">
        <v>1500000</v>
      </c>
      <c r="F103" s="244">
        <v>650650</v>
      </c>
      <c r="G103" s="235">
        <v>43.376666666666665</v>
      </c>
      <c r="J103" s="31">
        <v>422470794.79000002</v>
      </c>
      <c r="K103" s="31" t="b">
        <f t="shared" si="1"/>
        <v>0</v>
      </c>
    </row>
    <row r="104" spans="1:11" ht="229.5" hidden="1" x14ac:dyDescent="0.25">
      <c r="A104" s="232" t="s">
        <v>246</v>
      </c>
      <c r="B104" s="233" t="s">
        <v>980</v>
      </c>
      <c r="C104" s="233" t="s">
        <v>245</v>
      </c>
      <c r="D104" s="233" t="s">
        <v>894</v>
      </c>
      <c r="E104" s="234">
        <v>5667000</v>
      </c>
      <c r="F104" s="234">
        <v>6125940</v>
      </c>
      <c r="G104" s="235">
        <v>108.09846479618845</v>
      </c>
      <c r="J104" s="31">
        <v>-747</v>
      </c>
      <c r="K104" s="31" t="b">
        <f t="shared" si="1"/>
        <v>0</v>
      </c>
    </row>
    <row r="105" spans="1:11" ht="114.75" x14ac:dyDescent="0.25">
      <c r="A105" s="242" t="s">
        <v>248</v>
      </c>
      <c r="B105" s="243" t="s">
        <v>980</v>
      </c>
      <c r="C105" s="243" t="s">
        <v>247</v>
      </c>
      <c r="D105" s="243" t="s">
        <v>894</v>
      </c>
      <c r="E105" s="244">
        <v>1317000</v>
      </c>
      <c r="F105" s="244">
        <v>763200</v>
      </c>
      <c r="G105" s="235">
        <v>57.949886104783602</v>
      </c>
      <c r="J105" s="31">
        <v>11160</v>
      </c>
      <c r="K105" s="31" t="b">
        <f t="shared" si="1"/>
        <v>0</v>
      </c>
    </row>
    <row r="106" spans="1:11" ht="38.25" hidden="1" x14ac:dyDescent="0.25">
      <c r="A106" s="232" t="s">
        <v>250</v>
      </c>
      <c r="B106" s="233" t="s">
        <v>893</v>
      </c>
      <c r="C106" s="233" t="s">
        <v>249</v>
      </c>
      <c r="D106" s="233" t="s">
        <v>894</v>
      </c>
      <c r="E106" s="234">
        <v>0</v>
      </c>
      <c r="F106" s="234">
        <v>117585</v>
      </c>
      <c r="G106" s="235"/>
      <c r="J106" s="31">
        <v>198455.61</v>
      </c>
      <c r="K106" s="31" t="b">
        <f t="shared" si="1"/>
        <v>0</v>
      </c>
    </row>
    <row r="107" spans="1:11" ht="51" hidden="1" x14ac:dyDescent="0.25">
      <c r="A107" s="232" t="s">
        <v>252</v>
      </c>
      <c r="B107" s="233" t="s">
        <v>981</v>
      </c>
      <c r="C107" s="233" t="s">
        <v>251</v>
      </c>
      <c r="D107" s="233" t="s">
        <v>894</v>
      </c>
      <c r="E107" s="234">
        <v>0</v>
      </c>
      <c r="F107" s="234">
        <v>5000</v>
      </c>
      <c r="G107" s="235"/>
      <c r="J107" s="31">
        <v>-1.5</v>
      </c>
      <c r="K107" s="31" t="b">
        <f t="shared" si="1"/>
        <v>0</v>
      </c>
    </row>
    <row r="108" spans="1:11" ht="102" x14ac:dyDescent="0.25">
      <c r="A108" s="245" t="s">
        <v>254</v>
      </c>
      <c r="B108" s="246" t="s">
        <v>969</v>
      </c>
      <c r="C108" s="246" t="s">
        <v>253</v>
      </c>
      <c r="D108" s="246" t="s">
        <v>894</v>
      </c>
      <c r="E108" s="236">
        <v>795000</v>
      </c>
      <c r="F108" s="236">
        <v>181000</v>
      </c>
      <c r="G108" s="235">
        <v>22.767295597484278</v>
      </c>
      <c r="J108" s="31">
        <v>43233.51</v>
      </c>
      <c r="K108" s="31" t="b">
        <f t="shared" si="1"/>
        <v>0</v>
      </c>
    </row>
    <row r="109" spans="1:11" ht="102" hidden="1" x14ac:dyDescent="0.25">
      <c r="A109" s="232" t="s">
        <v>256</v>
      </c>
      <c r="B109" s="233" t="s">
        <v>969</v>
      </c>
      <c r="C109" s="233" t="s">
        <v>255</v>
      </c>
      <c r="D109" s="233" t="s">
        <v>894</v>
      </c>
      <c r="E109" s="234">
        <v>115000</v>
      </c>
      <c r="F109" s="234">
        <v>325000</v>
      </c>
      <c r="G109" s="235">
        <v>282.60869565217394</v>
      </c>
      <c r="J109" s="31">
        <v>80972.5</v>
      </c>
      <c r="K109" s="31" t="b">
        <f t="shared" si="1"/>
        <v>0</v>
      </c>
    </row>
    <row r="110" spans="1:11" ht="76.5" x14ac:dyDescent="0.25">
      <c r="A110" s="242" t="s">
        <v>258</v>
      </c>
      <c r="B110" s="243" t="s">
        <v>982</v>
      </c>
      <c r="C110" s="243" t="s">
        <v>257</v>
      </c>
      <c r="D110" s="243" t="s">
        <v>894</v>
      </c>
      <c r="E110" s="244">
        <v>910000</v>
      </c>
      <c r="F110" s="244">
        <v>200000</v>
      </c>
      <c r="G110" s="235">
        <v>21.978021978021978</v>
      </c>
      <c r="J110" s="31">
        <v>93550</v>
      </c>
      <c r="K110" s="31" t="b">
        <f t="shared" si="1"/>
        <v>0</v>
      </c>
    </row>
    <row r="111" spans="1:11" ht="38.25" x14ac:dyDescent="0.25">
      <c r="A111" s="232" t="s">
        <v>266</v>
      </c>
      <c r="B111" s="233" t="s">
        <v>893</v>
      </c>
      <c r="C111" s="233" t="s">
        <v>265</v>
      </c>
      <c r="D111" s="233" t="s">
        <v>894</v>
      </c>
      <c r="E111" s="234">
        <v>0</v>
      </c>
      <c r="F111" s="234">
        <v>303.25</v>
      </c>
      <c r="G111" s="235"/>
      <c r="J111" s="31">
        <v>250</v>
      </c>
      <c r="K111" s="31" t="b">
        <f t="shared" si="1"/>
        <v>0</v>
      </c>
    </row>
    <row r="112" spans="1:11" ht="25.5" x14ac:dyDescent="0.25">
      <c r="A112" s="232" t="s">
        <v>268</v>
      </c>
      <c r="B112" s="233" t="s">
        <v>893</v>
      </c>
      <c r="C112" s="233" t="s">
        <v>267</v>
      </c>
      <c r="D112" s="233" t="s">
        <v>894</v>
      </c>
      <c r="E112" s="234">
        <v>0</v>
      </c>
      <c r="F112" s="234">
        <v>5713.7</v>
      </c>
      <c r="G112" s="235"/>
      <c r="J112" s="31">
        <v>2345300</v>
      </c>
      <c r="K112" s="31" t="b">
        <f t="shared" si="1"/>
        <v>0</v>
      </c>
    </row>
    <row r="113" spans="1:11" x14ac:dyDescent="0.25">
      <c r="A113" s="232" t="s">
        <v>270</v>
      </c>
      <c r="B113" s="233" t="s">
        <v>893</v>
      </c>
      <c r="C113" s="233" t="s">
        <v>269</v>
      </c>
      <c r="D113" s="233" t="s">
        <v>894</v>
      </c>
      <c r="E113" s="234">
        <v>0</v>
      </c>
      <c r="F113" s="234">
        <v>0.01</v>
      </c>
      <c r="G113" s="235"/>
      <c r="J113" s="31">
        <v>296600</v>
      </c>
      <c r="K113" s="31" t="b">
        <f t="shared" si="1"/>
        <v>0</v>
      </c>
    </row>
    <row r="114" spans="1:11" ht="38.25" x14ac:dyDescent="0.25">
      <c r="A114" s="232" t="s">
        <v>272</v>
      </c>
      <c r="B114" s="233" t="s">
        <v>893</v>
      </c>
      <c r="C114" s="233" t="s">
        <v>271</v>
      </c>
      <c r="D114" s="233" t="s">
        <v>894</v>
      </c>
      <c r="E114" s="234">
        <v>0</v>
      </c>
      <c r="F114" s="234">
        <v>-16421.12</v>
      </c>
      <c r="G114" s="235"/>
      <c r="J114" s="31">
        <v>652750</v>
      </c>
      <c r="K114" s="31" t="b">
        <f t="shared" si="1"/>
        <v>0</v>
      </c>
    </row>
    <row r="115" spans="1:11" ht="63.75" x14ac:dyDescent="0.25">
      <c r="A115" s="232" t="s">
        <v>274</v>
      </c>
      <c r="B115" s="233" t="s">
        <v>893</v>
      </c>
      <c r="C115" s="233" t="s">
        <v>273</v>
      </c>
      <c r="D115" s="233" t="s">
        <v>894</v>
      </c>
      <c r="E115" s="234">
        <v>0</v>
      </c>
      <c r="F115" s="234">
        <v>-7160.4</v>
      </c>
      <c r="G115" s="235"/>
      <c r="J115" s="31">
        <v>20000</v>
      </c>
      <c r="K115" s="31" t="b">
        <f t="shared" si="1"/>
        <v>0</v>
      </c>
    </row>
    <row r="116" spans="1:11" ht="63.75" x14ac:dyDescent="0.25">
      <c r="A116" s="232" t="s">
        <v>279</v>
      </c>
      <c r="B116" s="233" t="s">
        <v>983</v>
      </c>
      <c r="C116" s="233" t="s">
        <v>278</v>
      </c>
      <c r="D116" s="233" t="s">
        <v>984</v>
      </c>
      <c r="E116" s="234">
        <v>5003270</v>
      </c>
      <c r="F116" s="234">
        <v>10291705.98</v>
      </c>
      <c r="G116" s="235">
        <v>205.69959206678831</v>
      </c>
      <c r="J116" s="31">
        <v>55475</v>
      </c>
      <c r="K116" s="31" t="b">
        <f t="shared" si="1"/>
        <v>0</v>
      </c>
    </row>
    <row r="117" spans="1:11" ht="51" x14ac:dyDescent="0.25">
      <c r="A117" s="232" t="s">
        <v>281</v>
      </c>
      <c r="B117" s="233" t="s">
        <v>985</v>
      </c>
      <c r="C117" s="233" t="s">
        <v>280</v>
      </c>
      <c r="D117" s="233" t="s">
        <v>984</v>
      </c>
      <c r="E117" s="234">
        <v>154607630</v>
      </c>
      <c r="F117" s="236">
        <v>1795750049.99</v>
      </c>
      <c r="G117" s="235">
        <v>1161.4886341573181</v>
      </c>
      <c r="J117" s="31">
        <v>39371866.140000001</v>
      </c>
      <c r="K117" s="31" t="b">
        <f t="shared" si="1"/>
        <v>0</v>
      </c>
    </row>
    <row r="118" spans="1:11" ht="51" x14ac:dyDescent="0.25">
      <c r="A118" s="232" t="s">
        <v>986</v>
      </c>
      <c r="B118" s="233" t="s">
        <v>985</v>
      </c>
      <c r="C118" s="233" t="s">
        <v>282</v>
      </c>
      <c r="D118" s="233" t="s">
        <v>984</v>
      </c>
      <c r="E118" s="234">
        <v>1720810</v>
      </c>
      <c r="F118" s="234">
        <v>2058720.28</v>
      </c>
      <c r="G118" s="235">
        <v>119.63669899640286</v>
      </c>
      <c r="J118" s="31">
        <v>48250</v>
      </c>
      <c r="K118" s="31" t="b">
        <f t="shared" si="1"/>
        <v>0</v>
      </c>
    </row>
    <row r="119" spans="1:11" ht="102" x14ac:dyDescent="0.25">
      <c r="A119" s="232" t="s">
        <v>285</v>
      </c>
      <c r="B119" s="233" t="s">
        <v>983</v>
      </c>
      <c r="C119" s="233" t="s">
        <v>284</v>
      </c>
      <c r="D119" s="233" t="s">
        <v>984</v>
      </c>
      <c r="E119" s="234">
        <v>6598680</v>
      </c>
      <c r="F119" s="234">
        <v>6622919.5999999996</v>
      </c>
      <c r="G119" s="235">
        <v>100.36734013469361</v>
      </c>
      <c r="J119" s="31">
        <v>4972000</v>
      </c>
      <c r="K119" s="31" t="b">
        <f t="shared" si="1"/>
        <v>0</v>
      </c>
    </row>
    <row r="120" spans="1:11" ht="89.25" x14ac:dyDescent="0.25">
      <c r="A120" s="232" t="s">
        <v>287</v>
      </c>
      <c r="B120" s="233" t="s">
        <v>983</v>
      </c>
      <c r="C120" s="233" t="s">
        <v>286</v>
      </c>
      <c r="D120" s="233" t="s">
        <v>984</v>
      </c>
      <c r="E120" s="234">
        <v>282400</v>
      </c>
      <c r="F120" s="234">
        <v>386579.37</v>
      </c>
      <c r="G120" s="235">
        <v>136.89071175637395</v>
      </c>
      <c r="J120" s="31">
        <v>540750</v>
      </c>
      <c r="K120" s="31" t="b">
        <f t="shared" si="1"/>
        <v>0</v>
      </c>
    </row>
    <row r="121" spans="1:11" ht="51" x14ac:dyDescent="0.25">
      <c r="A121" s="232" t="s">
        <v>289</v>
      </c>
      <c r="B121" s="233" t="s">
        <v>983</v>
      </c>
      <c r="C121" s="233" t="s">
        <v>288</v>
      </c>
      <c r="D121" s="233" t="s">
        <v>984</v>
      </c>
      <c r="E121" s="234">
        <v>699500</v>
      </c>
      <c r="F121" s="234">
        <v>3085930.64</v>
      </c>
      <c r="G121" s="235">
        <v>441.16235025017869</v>
      </c>
      <c r="J121" s="31">
        <v>21580</v>
      </c>
      <c r="K121" s="31" t="b">
        <f t="shared" si="1"/>
        <v>0</v>
      </c>
    </row>
    <row r="122" spans="1:11" ht="153" x14ac:dyDescent="0.25">
      <c r="A122" s="232" t="s">
        <v>291</v>
      </c>
      <c r="B122" s="233" t="s">
        <v>980</v>
      </c>
      <c r="C122" s="233" t="s">
        <v>290</v>
      </c>
      <c r="D122" s="233" t="s">
        <v>984</v>
      </c>
      <c r="E122" s="234">
        <v>108000</v>
      </c>
      <c r="F122" s="234">
        <v>589424.36</v>
      </c>
      <c r="G122" s="235">
        <v>545.76329629629629</v>
      </c>
      <c r="J122" s="31">
        <v>2409750.52</v>
      </c>
      <c r="K122" s="31" t="b">
        <f t="shared" si="1"/>
        <v>0</v>
      </c>
    </row>
    <row r="123" spans="1:11" ht="114.75" x14ac:dyDescent="0.25">
      <c r="A123" s="232" t="s">
        <v>293</v>
      </c>
      <c r="B123" s="233" t="s">
        <v>983</v>
      </c>
      <c r="C123" s="233" t="s">
        <v>292</v>
      </c>
      <c r="D123" s="233" t="s">
        <v>984</v>
      </c>
      <c r="E123" s="234">
        <v>0</v>
      </c>
      <c r="F123" s="234">
        <v>7440.13</v>
      </c>
      <c r="G123" s="235"/>
      <c r="J123" s="31">
        <v>942950</v>
      </c>
      <c r="K123" s="31" t="b">
        <f t="shared" si="1"/>
        <v>0</v>
      </c>
    </row>
    <row r="124" spans="1:11" ht="114.75" x14ac:dyDescent="0.25">
      <c r="A124" s="232" t="s">
        <v>293</v>
      </c>
      <c r="B124" s="233" t="s">
        <v>987</v>
      </c>
      <c r="C124" s="233" t="s">
        <v>292</v>
      </c>
      <c r="D124" s="233" t="s">
        <v>984</v>
      </c>
      <c r="E124" s="234">
        <v>0</v>
      </c>
      <c r="F124" s="234">
        <v>0.02</v>
      </c>
      <c r="G124" s="235"/>
      <c r="J124" s="31">
        <v>105600</v>
      </c>
      <c r="K124" s="31" t="b">
        <f t="shared" si="1"/>
        <v>0</v>
      </c>
    </row>
    <row r="125" spans="1:11" ht="178.5" x14ac:dyDescent="0.25">
      <c r="A125" s="232" t="s">
        <v>295</v>
      </c>
      <c r="B125" s="233" t="s">
        <v>988</v>
      </c>
      <c r="C125" s="233" t="s">
        <v>294</v>
      </c>
      <c r="D125" s="233" t="s">
        <v>984</v>
      </c>
      <c r="E125" s="234">
        <v>4</v>
      </c>
      <c r="F125" s="234">
        <v>4.2699999999999996</v>
      </c>
      <c r="G125" s="235">
        <v>106.75</v>
      </c>
      <c r="J125" s="31">
        <v>7350</v>
      </c>
      <c r="K125" s="31" t="b">
        <f t="shared" si="1"/>
        <v>0</v>
      </c>
    </row>
    <row r="126" spans="1:11" ht="178.5" x14ac:dyDescent="0.25">
      <c r="A126" s="232" t="s">
        <v>297</v>
      </c>
      <c r="B126" s="233" t="s">
        <v>971</v>
      </c>
      <c r="C126" s="233" t="s">
        <v>296</v>
      </c>
      <c r="D126" s="233" t="s">
        <v>984</v>
      </c>
      <c r="E126" s="234">
        <v>60</v>
      </c>
      <c r="F126" s="234">
        <v>578.95000000000005</v>
      </c>
      <c r="G126" s="235">
        <v>964.91666666666663</v>
      </c>
      <c r="J126" s="31">
        <v>54000</v>
      </c>
      <c r="K126" s="31" t="b">
        <f t="shared" si="1"/>
        <v>0</v>
      </c>
    </row>
    <row r="127" spans="1:11" ht="63.75" x14ac:dyDescent="0.25">
      <c r="A127" s="232" t="s">
        <v>299</v>
      </c>
      <c r="B127" s="233" t="s">
        <v>983</v>
      </c>
      <c r="C127" s="233" t="s">
        <v>298</v>
      </c>
      <c r="D127" s="233" t="s">
        <v>984</v>
      </c>
      <c r="E127" s="234">
        <v>343560</v>
      </c>
      <c r="F127" s="234">
        <v>343565.16</v>
      </c>
      <c r="G127" s="235">
        <v>100.00150192106182</v>
      </c>
      <c r="J127" s="31">
        <v>650650</v>
      </c>
      <c r="K127" s="31" t="b">
        <f t="shared" si="1"/>
        <v>0</v>
      </c>
    </row>
    <row r="128" spans="1:11" ht="114.75" x14ac:dyDescent="0.25">
      <c r="A128" s="232" t="s">
        <v>301</v>
      </c>
      <c r="B128" s="233" t="s">
        <v>983</v>
      </c>
      <c r="C128" s="233" t="s">
        <v>300</v>
      </c>
      <c r="D128" s="233" t="s">
        <v>984</v>
      </c>
      <c r="E128" s="234">
        <v>0</v>
      </c>
      <c r="F128" s="234">
        <v>240995.54</v>
      </c>
      <c r="G128" s="235"/>
      <c r="J128" s="31">
        <v>6125940</v>
      </c>
      <c r="K128" s="31" t="b">
        <f t="shared" si="1"/>
        <v>0</v>
      </c>
    </row>
    <row r="129" spans="1:11" ht="63.75" x14ac:dyDescent="0.25">
      <c r="A129" s="232" t="s">
        <v>303</v>
      </c>
      <c r="B129" s="233" t="s">
        <v>983</v>
      </c>
      <c r="C129" s="233" t="s">
        <v>302</v>
      </c>
      <c r="D129" s="233" t="s">
        <v>984</v>
      </c>
      <c r="E129" s="234">
        <v>80100</v>
      </c>
      <c r="F129" s="234">
        <v>58950</v>
      </c>
      <c r="G129" s="235">
        <v>73.595505617977523</v>
      </c>
      <c r="J129" s="31">
        <v>763200</v>
      </c>
      <c r="K129" s="31" t="b">
        <f t="shared" si="1"/>
        <v>0</v>
      </c>
    </row>
    <row r="130" spans="1:11" ht="76.5" x14ac:dyDescent="0.25">
      <c r="A130" s="245" t="s">
        <v>306</v>
      </c>
      <c r="B130" s="246" t="s">
        <v>971</v>
      </c>
      <c r="C130" s="246" t="s">
        <v>305</v>
      </c>
      <c r="D130" s="246" t="s">
        <v>984</v>
      </c>
      <c r="E130" s="236">
        <v>981600</v>
      </c>
      <c r="F130" s="236">
        <v>7182413.71</v>
      </c>
      <c r="G130" s="235">
        <v>731.70473818255914</v>
      </c>
      <c r="J130" s="31">
        <v>117585</v>
      </c>
      <c r="K130" s="31" t="b">
        <f t="shared" si="1"/>
        <v>0</v>
      </c>
    </row>
    <row r="131" spans="1:11" ht="51" x14ac:dyDescent="0.25">
      <c r="A131" s="232" t="s">
        <v>989</v>
      </c>
      <c r="B131" s="233" t="s">
        <v>893</v>
      </c>
      <c r="C131" s="233" t="s">
        <v>307</v>
      </c>
      <c r="D131" s="233" t="s">
        <v>984</v>
      </c>
      <c r="E131" s="234">
        <v>0</v>
      </c>
      <c r="F131" s="234">
        <v>423341.78</v>
      </c>
      <c r="G131" s="235"/>
      <c r="J131" s="31">
        <v>5000</v>
      </c>
      <c r="K131" s="31" t="b">
        <f t="shared" si="1"/>
        <v>0</v>
      </c>
    </row>
    <row r="132" spans="1:11" ht="38.25" x14ac:dyDescent="0.25">
      <c r="A132" s="232" t="s">
        <v>308</v>
      </c>
      <c r="B132" s="233" t="s">
        <v>893</v>
      </c>
      <c r="C132" s="233" t="s">
        <v>307</v>
      </c>
      <c r="D132" s="233" t="s">
        <v>984</v>
      </c>
      <c r="E132" s="234">
        <v>290000</v>
      </c>
      <c r="F132" s="234">
        <v>0</v>
      </c>
      <c r="G132" s="235">
        <v>0</v>
      </c>
      <c r="J132" s="31">
        <v>181000</v>
      </c>
      <c r="K132" s="31" t="b">
        <f t="shared" si="1"/>
        <v>0</v>
      </c>
    </row>
    <row r="133" spans="1:11" ht="165.75" x14ac:dyDescent="0.25">
      <c r="A133" s="245" t="s">
        <v>310</v>
      </c>
      <c r="B133" s="246" t="s">
        <v>971</v>
      </c>
      <c r="C133" s="246" t="s">
        <v>309</v>
      </c>
      <c r="D133" s="246" t="s">
        <v>984</v>
      </c>
      <c r="E133" s="236">
        <v>60000</v>
      </c>
      <c r="F133" s="236">
        <v>375000</v>
      </c>
      <c r="G133" s="235">
        <v>625</v>
      </c>
      <c r="J133" s="31">
        <v>325000</v>
      </c>
      <c r="K133" s="31" t="b">
        <f t="shared" si="1"/>
        <v>0</v>
      </c>
    </row>
    <row r="134" spans="1:11" ht="38.25" x14ac:dyDescent="0.25">
      <c r="A134" s="245" t="s">
        <v>312</v>
      </c>
      <c r="B134" s="246" t="s">
        <v>971</v>
      </c>
      <c r="C134" s="246" t="s">
        <v>311</v>
      </c>
      <c r="D134" s="246" t="s">
        <v>984</v>
      </c>
      <c r="E134" s="236">
        <v>17000</v>
      </c>
      <c r="F134" s="236">
        <v>54893</v>
      </c>
      <c r="G134" s="235">
        <v>322.89999999999998</v>
      </c>
      <c r="J134" s="31">
        <v>0</v>
      </c>
      <c r="K134" s="31" t="b">
        <f t="shared" si="1"/>
        <v>0</v>
      </c>
    </row>
    <row r="135" spans="1:11" ht="63.75" x14ac:dyDescent="0.25">
      <c r="A135" s="232" t="s">
        <v>990</v>
      </c>
      <c r="B135" s="233" t="s">
        <v>971</v>
      </c>
      <c r="C135" s="233" t="s">
        <v>313</v>
      </c>
      <c r="D135" s="233" t="s">
        <v>984</v>
      </c>
      <c r="E135" s="234">
        <v>2300000</v>
      </c>
      <c r="F135" s="234">
        <v>4579648.2</v>
      </c>
      <c r="G135" s="235">
        <v>199.11513913043478</v>
      </c>
      <c r="J135" s="31">
        <v>200000</v>
      </c>
      <c r="K135" s="31" t="b">
        <f t="shared" si="1"/>
        <v>0</v>
      </c>
    </row>
    <row r="136" spans="1:11" ht="51" x14ac:dyDescent="0.25">
      <c r="A136" s="232" t="s">
        <v>991</v>
      </c>
      <c r="B136" s="233" t="s">
        <v>971</v>
      </c>
      <c r="C136" s="233" t="s">
        <v>315</v>
      </c>
      <c r="D136" s="233" t="s">
        <v>984</v>
      </c>
      <c r="E136" s="234">
        <v>17000000</v>
      </c>
      <c r="F136" s="234">
        <v>24289955.050000001</v>
      </c>
      <c r="G136" s="235">
        <v>142.88208852941176</v>
      </c>
      <c r="J136" s="31">
        <v>303.25</v>
      </c>
      <c r="K136" s="31" t="b">
        <f t="shared" si="1"/>
        <v>0</v>
      </c>
    </row>
    <row r="137" spans="1:11" ht="51" x14ac:dyDescent="0.25">
      <c r="A137" s="232" t="s">
        <v>992</v>
      </c>
      <c r="B137" s="233" t="s">
        <v>971</v>
      </c>
      <c r="C137" s="233" t="s">
        <v>317</v>
      </c>
      <c r="D137" s="233" t="s">
        <v>984</v>
      </c>
      <c r="E137" s="234">
        <v>253000</v>
      </c>
      <c r="F137" s="234">
        <v>177479.89</v>
      </c>
      <c r="G137" s="235">
        <v>70.150154150197622</v>
      </c>
      <c r="J137" s="31">
        <v>5713.7</v>
      </c>
      <c r="K137" s="31" t="b">
        <f t="shared" si="1"/>
        <v>0</v>
      </c>
    </row>
    <row r="138" spans="1:11" ht="89.25" x14ac:dyDescent="0.25">
      <c r="A138" s="232" t="s">
        <v>993</v>
      </c>
      <c r="B138" s="233" t="s">
        <v>893</v>
      </c>
      <c r="C138" s="233" t="s">
        <v>320</v>
      </c>
      <c r="D138" s="233" t="s">
        <v>994</v>
      </c>
      <c r="E138" s="234">
        <v>42000</v>
      </c>
      <c r="F138" s="234">
        <v>500</v>
      </c>
      <c r="G138" s="235">
        <v>1.1904761904761905</v>
      </c>
      <c r="J138" s="31">
        <v>0.01</v>
      </c>
      <c r="K138" s="31" t="b">
        <f t="shared" si="1"/>
        <v>0</v>
      </c>
    </row>
    <row r="139" spans="1:11" ht="51" x14ac:dyDescent="0.25">
      <c r="A139" s="232" t="s">
        <v>995</v>
      </c>
      <c r="B139" s="233" t="s">
        <v>968</v>
      </c>
      <c r="C139" s="233" t="s">
        <v>322</v>
      </c>
      <c r="D139" s="233" t="s">
        <v>994</v>
      </c>
      <c r="E139" s="234">
        <v>0</v>
      </c>
      <c r="F139" s="234">
        <v>-170</v>
      </c>
      <c r="G139" s="235"/>
      <c r="J139" s="31">
        <v>-16580.02</v>
      </c>
      <c r="K139" s="31" t="b">
        <f t="shared" si="1"/>
        <v>0</v>
      </c>
    </row>
    <row r="140" spans="1:11" ht="25.5" x14ac:dyDescent="0.25">
      <c r="A140" s="232" t="s">
        <v>325</v>
      </c>
      <c r="B140" s="233" t="s">
        <v>893</v>
      </c>
      <c r="C140" s="233" t="s">
        <v>324</v>
      </c>
      <c r="D140" s="233" t="s">
        <v>994</v>
      </c>
      <c r="E140" s="234">
        <v>0</v>
      </c>
      <c r="F140" s="234">
        <v>1200</v>
      </c>
      <c r="G140" s="235"/>
      <c r="J140" s="31">
        <v>158.9</v>
      </c>
      <c r="K140" s="31" t="b">
        <f t="shared" si="1"/>
        <v>0</v>
      </c>
    </row>
    <row r="141" spans="1:11" ht="127.5" x14ac:dyDescent="0.25">
      <c r="A141" s="232" t="s">
        <v>327</v>
      </c>
      <c r="B141" s="233" t="s">
        <v>971</v>
      </c>
      <c r="C141" s="233" t="s">
        <v>326</v>
      </c>
      <c r="D141" s="233" t="s">
        <v>994</v>
      </c>
      <c r="E141" s="234">
        <v>130000</v>
      </c>
      <c r="F141" s="234">
        <v>70901</v>
      </c>
      <c r="G141" s="235">
        <v>54.53923076923077</v>
      </c>
      <c r="J141" s="31">
        <v>-7160.4</v>
      </c>
      <c r="K141" s="31" t="b">
        <f t="shared" si="1"/>
        <v>0</v>
      </c>
    </row>
    <row r="142" spans="1:11" ht="38.25" x14ac:dyDescent="0.25">
      <c r="A142" s="232" t="s">
        <v>329</v>
      </c>
      <c r="B142" s="233" t="s">
        <v>996</v>
      </c>
      <c r="C142" s="233" t="s">
        <v>328</v>
      </c>
      <c r="D142" s="233" t="s">
        <v>994</v>
      </c>
      <c r="E142" s="234">
        <v>0</v>
      </c>
      <c r="F142" s="234">
        <v>0</v>
      </c>
      <c r="G142" s="235"/>
      <c r="J142" s="31">
        <v>10291705.98</v>
      </c>
      <c r="K142" s="31" t="b">
        <f t="shared" si="1"/>
        <v>0</v>
      </c>
    </row>
    <row r="143" spans="1:11" ht="38.25" x14ac:dyDescent="0.25">
      <c r="A143" s="232" t="s">
        <v>331</v>
      </c>
      <c r="B143" s="233" t="s">
        <v>980</v>
      </c>
      <c r="C143" s="233" t="s">
        <v>330</v>
      </c>
      <c r="D143" s="233" t="s">
        <v>994</v>
      </c>
      <c r="E143" s="234">
        <v>0</v>
      </c>
      <c r="F143" s="234">
        <v>0</v>
      </c>
      <c r="G143" s="235"/>
      <c r="J143" s="31">
        <v>1795750049.99</v>
      </c>
      <c r="K143" s="31" t="b">
        <f t="shared" si="1"/>
        <v>0</v>
      </c>
    </row>
    <row r="144" spans="1:11" ht="127.5" x14ac:dyDescent="0.25">
      <c r="A144" s="232" t="s">
        <v>997</v>
      </c>
      <c r="B144" s="233" t="s">
        <v>983</v>
      </c>
      <c r="C144" s="233" t="s">
        <v>330</v>
      </c>
      <c r="D144" s="233" t="s">
        <v>994</v>
      </c>
      <c r="E144" s="234">
        <v>20000</v>
      </c>
      <c r="F144" s="234">
        <v>27404</v>
      </c>
      <c r="G144" s="235">
        <v>137.02000000000001</v>
      </c>
      <c r="J144" s="31">
        <v>2058720.28</v>
      </c>
      <c r="K144" s="31" t="b">
        <f t="shared" si="1"/>
        <v>0</v>
      </c>
    </row>
    <row r="145" spans="1:11" ht="102" x14ac:dyDescent="0.25">
      <c r="A145" s="232" t="s">
        <v>998</v>
      </c>
      <c r="B145" s="233" t="s">
        <v>983</v>
      </c>
      <c r="C145" s="233" t="s">
        <v>330</v>
      </c>
      <c r="D145" s="233" t="s">
        <v>994</v>
      </c>
      <c r="E145" s="234">
        <v>8162100</v>
      </c>
      <c r="F145" s="234">
        <v>5117362.9000000004</v>
      </c>
      <c r="G145" s="235">
        <v>62.696645471141004</v>
      </c>
      <c r="J145" s="31">
        <v>6622919.5999999996</v>
      </c>
      <c r="K145" s="31" t="b">
        <f t="shared" si="1"/>
        <v>0</v>
      </c>
    </row>
    <row r="146" spans="1:11" ht="127.5" x14ac:dyDescent="0.25">
      <c r="A146" s="232" t="s">
        <v>999</v>
      </c>
      <c r="B146" s="233" t="s">
        <v>983</v>
      </c>
      <c r="C146" s="233" t="s">
        <v>330</v>
      </c>
      <c r="D146" s="233" t="s">
        <v>994</v>
      </c>
      <c r="E146" s="234">
        <v>6155200</v>
      </c>
      <c r="F146" s="234">
        <v>7959434.4000000004</v>
      </c>
      <c r="G146" s="235">
        <v>129.31236028073823</v>
      </c>
      <c r="J146" s="31">
        <v>386579.37</v>
      </c>
      <c r="K146" s="31" t="b">
        <f t="shared" si="1"/>
        <v>0</v>
      </c>
    </row>
    <row r="147" spans="1:11" ht="114.75" x14ac:dyDescent="0.25">
      <c r="A147" s="232" t="s">
        <v>1000</v>
      </c>
      <c r="B147" s="233" t="s">
        <v>983</v>
      </c>
      <c r="C147" s="233" t="s">
        <v>330</v>
      </c>
      <c r="D147" s="233" t="s">
        <v>994</v>
      </c>
      <c r="E147" s="234">
        <v>6000000</v>
      </c>
      <c r="F147" s="234">
        <v>7536607.29</v>
      </c>
      <c r="G147" s="235">
        <v>125.61012150000001</v>
      </c>
      <c r="J147" s="31">
        <v>3085930.64</v>
      </c>
      <c r="K147" s="31" t="b">
        <f t="shared" si="1"/>
        <v>0</v>
      </c>
    </row>
    <row r="148" spans="1:11" ht="102" x14ac:dyDescent="0.25">
      <c r="A148" s="232" t="s">
        <v>1001</v>
      </c>
      <c r="B148" s="233" t="s">
        <v>1002</v>
      </c>
      <c r="C148" s="233" t="s">
        <v>330</v>
      </c>
      <c r="D148" s="233" t="s">
        <v>994</v>
      </c>
      <c r="E148" s="234">
        <v>0</v>
      </c>
      <c r="F148" s="234">
        <v>48942</v>
      </c>
      <c r="G148" s="235"/>
      <c r="J148" s="31">
        <v>589424.36</v>
      </c>
      <c r="K148" s="31" t="b">
        <f t="shared" si="1"/>
        <v>0</v>
      </c>
    </row>
    <row r="149" spans="1:11" ht="102" x14ac:dyDescent="0.25">
      <c r="A149" s="232" t="s">
        <v>1003</v>
      </c>
      <c r="B149" s="233" t="s">
        <v>1004</v>
      </c>
      <c r="C149" s="233" t="s">
        <v>330</v>
      </c>
      <c r="D149" s="233" t="s">
        <v>994</v>
      </c>
      <c r="E149" s="234">
        <v>361400</v>
      </c>
      <c r="F149" s="234">
        <v>814303.3</v>
      </c>
      <c r="G149" s="235">
        <v>225.31912008854454</v>
      </c>
      <c r="J149" s="31">
        <v>7440.13</v>
      </c>
      <c r="K149" s="31" t="b">
        <f t="shared" ref="K149:K212" si="2">J149=F149</f>
        <v>0</v>
      </c>
    </row>
    <row r="150" spans="1:11" ht="127.5" x14ac:dyDescent="0.25">
      <c r="A150" s="232" t="s">
        <v>1005</v>
      </c>
      <c r="B150" s="233" t="s">
        <v>980</v>
      </c>
      <c r="C150" s="233" t="s">
        <v>330</v>
      </c>
      <c r="D150" s="233" t="s">
        <v>994</v>
      </c>
      <c r="E150" s="234">
        <v>509000</v>
      </c>
      <c r="F150" s="234">
        <v>226348.3</v>
      </c>
      <c r="G150" s="235">
        <v>44.469214145383106</v>
      </c>
      <c r="J150" s="31">
        <v>0.02</v>
      </c>
      <c r="K150" s="31" t="b">
        <f t="shared" si="2"/>
        <v>0</v>
      </c>
    </row>
    <row r="151" spans="1:11" ht="51" x14ac:dyDescent="0.25">
      <c r="A151" s="232" t="s">
        <v>1006</v>
      </c>
      <c r="B151" s="233" t="s">
        <v>983</v>
      </c>
      <c r="C151" s="233" t="s">
        <v>330</v>
      </c>
      <c r="D151" s="233" t="s">
        <v>994</v>
      </c>
      <c r="E151" s="234">
        <v>162700</v>
      </c>
      <c r="F151" s="234">
        <v>126545.59</v>
      </c>
      <c r="G151" s="235">
        <v>77.778481868469569</v>
      </c>
      <c r="J151" s="31">
        <v>4.2699999999999996</v>
      </c>
      <c r="K151" s="31" t="b">
        <f t="shared" si="2"/>
        <v>0</v>
      </c>
    </row>
    <row r="152" spans="1:11" ht="51" x14ac:dyDescent="0.25">
      <c r="A152" s="232" t="s">
        <v>1006</v>
      </c>
      <c r="B152" s="233" t="s">
        <v>988</v>
      </c>
      <c r="C152" s="233" t="s">
        <v>330</v>
      </c>
      <c r="D152" s="233" t="s">
        <v>994</v>
      </c>
      <c r="E152" s="234">
        <v>178000</v>
      </c>
      <c r="F152" s="234">
        <v>214450</v>
      </c>
      <c r="G152" s="235">
        <v>120.47752808988764</v>
      </c>
      <c r="J152" s="31">
        <v>578.95000000000005</v>
      </c>
      <c r="K152" s="31" t="b">
        <f t="shared" si="2"/>
        <v>0</v>
      </c>
    </row>
    <row r="153" spans="1:11" ht="51" x14ac:dyDescent="0.25">
      <c r="A153" s="232" t="s">
        <v>333</v>
      </c>
      <c r="B153" s="233" t="s">
        <v>1007</v>
      </c>
      <c r="C153" s="233" t="s">
        <v>332</v>
      </c>
      <c r="D153" s="233" t="s">
        <v>994</v>
      </c>
      <c r="E153" s="234">
        <v>60000</v>
      </c>
      <c r="F153" s="234">
        <v>0</v>
      </c>
      <c r="G153" s="235">
        <v>0</v>
      </c>
      <c r="J153" s="31">
        <v>343565.16</v>
      </c>
      <c r="K153" s="31" t="b">
        <f t="shared" si="2"/>
        <v>0</v>
      </c>
    </row>
    <row r="154" spans="1:11" ht="51" x14ac:dyDescent="0.25">
      <c r="A154" s="232" t="s">
        <v>335</v>
      </c>
      <c r="B154" s="233" t="s">
        <v>980</v>
      </c>
      <c r="C154" s="233" t="s">
        <v>334</v>
      </c>
      <c r="D154" s="233" t="s">
        <v>994</v>
      </c>
      <c r="E154" s="234">
        <v>2129000</v>
      </c>
      <c r="F154" s="234">
        <v>1356266.18</v>
      </c>
      <c r="G154" s="235">
        <v>63.704376702677315</v>
      </c>
      <c r="J154" s="31">
        <v>240995.54</v>
      </c>
      <c r="K154" s="31" t="b">
        <f t="shared" si="2"/>
        <v>0</v>
      </c>
    </row>
    <row r="155" spans="1:11" ht="51" x14ac:dyDescent="0.25">
      <c r="A155" s="232" t="s">
        <v>335</v>
      </c>
      <c r="B155" s="233" t="s">
        <v>971</v>
      </c>
      <c r="C155" s="233" t="s">
        <v>334</v>
      </c>
      <c r="D155" s="233" t="s">
        <v>994</v>
      </c>
      <c r="E155" s="234">
        <v>31300</v>
      </c>
      <c r="F155" s="234">
        <v>84589.69</v>
      </c>
      <c r="G155" s="235">
        <v>270.25460063897765</v>
      </c>
      <c r="J155" s="31">
        <v>58950</v>
      </c>
      <c r="K155" s="31" t="b">
        <f t="shared" si="2"/>
        <v>0</v>
      </c>
    </row>
    <row r="156" spans="1:11" ht="51" x14ac:dyDescent="0.25">
      <c r="A156" s="232" t="s">
        <v>335</v>
      </c>
      <c r="B156" s="233" t="s">
        <v>988</v>
      </c>
      <c r="C156" s="233" t="s">
        <v>334</v>
      </c>
      <c r="D156" s="233" t="s">
        <v>994</v>
      </c>
      <c r="E156" s="234">
        <v>207170</v>
      </c>
      <c r="F156" s="234">
        <v>259475.38</v>
      </c>
      <c r="G156" s="235">
        <v>125.24756480185356</v>
      </c>
      <c r="J156" s="31">
        <v>7182413.71</v>
      </c>
      <c r="K156" s="31" t="b">
        <f t="shared" si="2"/>
        <v>0</v>
      </c>
    </row>
    <row r="157" spans="1:11" ht="38.25" x14ac:dyDescent="0.25">
      <c r="A157" s="232" t="s">
        <v>337</v>
      </c>
      <c r="B157" s="233" t="s">
        <v>1008</v>
      </c>
      <c r="C157" s="233" t="s">
        <v>336</v>
      </c>
      <c r="D157" s="233" t="s">
        <v>994</v>
      </c>
      <c r="E157" s="234">
        <v>0</v>
      </c>
      <c r="F157" s="234">
        <v>10461190.310000001</v>
      </c>
      <c r="G157" s="235"/>
      <c r="J157" s="31">
        <v>423341.78</v>
      </c>
      <c r="K157" s="31" t="b">
        <f t="shared" si="2"/>
        <v>0</v>
      </c>
    </row>
    <row r="158" spans="1:11" ht="51" x14ac:dyDescent="0.25">
      <c r="A158" s="232" t="s">
        <v>1009</v>
      </c>
      <c r="B158" s="233" t="s">
        <v>1010</v>
      </c>
      <c r="C158" s="233" t="s">
        <v>336</v>
      </c>
      <c r="D158" s="233" t="s">
        <v>994</v>
      </c>
      <c r="E158" s="234">
        <v>99900</v>
      </c>
      <c r="F158" s="234">
        <v>64432.5</v>
      </c>
      <c r="G158" s="235">
        <v>64.496996996996998</v>
      </c>
      <c r="J158" s="31">
        <v>0</v>
      </c>
      <c r="K158" s="31" t="b">
        <f t="shared" si="2"/>
        <v>0</v>
      </c>
    </row>
    <row r="159" spans="1:11" ht="51" x14ac:dyDescent="0.25">
      <c r="A159" s="232" t="s">
        <v>1009</v>
      </c>
      <c r="B159" s="233" t="s">
        <v>1011</v>
      </c>
      <c r="C159" s="233" t="s">
        <v>336</v>
      </c>
      <c r="D159" s="233" t="s">
        <v>994</v>
      </c>
      <c r="E159" s="234">
        <v>11679400</v>
      </c>
      <c r="F159" s="234">
        <v>17386253.710000001</v>
      </c>
      <c r="G159" s="235">
        <v>148.86255894994605</v>
      </c>
      <c r="J159" s="31">
        <v>0</v>
      </c>
      <c r="K159" s="31" t="b">
        <f t="shared" si="2"/>
        <v>0</v>
      </c>
    </row>
    <row r="160" spans="1:11" ht="51" x14ac:dyDescent="0.25">
      <c r="A160" s="232" t="s">
        <v>1009</v>
      </c>
      <c r="B160" s="233" t="s">
        <v>969</v>
      </c>
      <c r="C160" s="233" t="s">
        <v>336</v>
      </c>
      <c r="D160" s="233" t="s">
        <v>994</v>
      </c>
      <c r="E160" s="234">
        <v>384000</v>
      </c>
      <c r="F160" s="234">
        <v>4760816.1900000004</v>
      </c>
      <c r="G160" s="235">
        <v>1239.7958828124999</v>
      </c>
      <c r="J160" s="31">
        <v>375000</v>
      </c>
      <c r="K160" s="31" t="b">
        <f t="shared" si="2"/>
        <v>0</v>
      </c>
    </row>
    <row r="161" spans="1:16" ht="51" x14ac:dyDescent="0.25">
      <c r="A161" s="232" t="s">
        <v>1009</v>
      </c>
      <c r="B161" s="233" t="s">
        <v>1002</v>
      </c>
      <c r="C161" s="233" t="s">
        <v>336</v>
      </c>
      <c r="D161" s="233" t="s">
        <v>994</v>
      </c>
      <c r="E161" s="234">
        <v>8094000</v>
      </c>
      <c r="F161" s="234">
        <v>18987497.710000001</v>
      </c>
      <c r="G161" s="235">
        <v>234.58732036076105</v>
      </c>
      <c r="J161" s="31">
        <v>54893</v>
      </c>
      <c r="K161" s="31" t="b">
        <f t="shared" si="2"/>
        <v>0</v>
      </c>
    </row>
    <row r="162" spans="1:16" ht="51" x14ac:dyDescent="0.25">
      <c r="A162" s="232" t="s">
        <v>1009</v>
      </c>
      <c r="B162" s="233" t="s">
        <v>980</v>
      </c>
      <c r="C162" s="233" t="s">
        <v>336</v>
      </c>
      <c r="D162" s="233" t="s">
        <v>994</v>
      </c>
      <c r="E162" s="234">
        <v>2907000</v>
      </c>
      <c r="F162" s="234">
        <v>41221.760000000002</v>
      </c>
      <c r="G162" s="235">
        <v>1.4180171998624012</v>
      </c>
      <c r="J162" s="31">
        <v>4579648.2</v>
      </c>
      <c r="K162" s="31" t="b">
        <f t="shared" si="2"/>
        <v>0</v>
      </c>
    </row>
    <row r="163" spans="1:16" ht="51" x14ac:dyDescent="0.25">
      <c r="A163" s="232" t="s">
        <v>1009</v>
      </c>
      <c r="B163" s="233" t="s">
        <v>1012</v>
      </c>
      <c r="C163" s="233" t="s">
        <v>336</v>
      </c>
      <c r="D163" s="233" t="s">
        <v>994</v>
      </c>
      <c r="E163" s="234">
        <v>0</v>
      </c>
      <c r="F163" s="234">
        <v>350901515.20999998</v>
      </c>
      <c r="G163" s="235"/>
      <c r="J163" s="31">
        <v>24289955.050000001</v>
      </c>
      <c r="K163" s="31" t="b">
        <f t="shared" si="2"/>
        <v>0</v>
      </c>
      <c r="M163" s="32">
        <f>SUBTOTAL(9,F163:F422)</f>
        <v>802588408.95999968</v>
      </c>
      <c r="N163" s="32">
        <f>SUBTOTAL(9,E163:E422)</f>
        <v>380005390</v>
      </c>
      <c r="O163" s="32">
        <f>M163-N163</f>
        <v>422583018.95999968</v>
      </c>
      <c r="P163" s="32"/>
    </row>
    <row r="164" spans="1:16" ht="51" x14ac:dyDescent="0.25">
      <c r="A164" s="232" t="s">
        <v>1009</v>
      </c>
      <c r="B164" s="233" t="s">
        <v>985</v>
      </c>
      <c r="C164" s="233" t="s">
        <v>336</v>
      </c>
      <c r="D164" s="233" t="s">
        <v>994</v>
      </c>
      <c r="E164" s="234">
        <v>277480</v>
      </c>
      <c r="F164" s="234">
        <v>42969.21</v>
      </c>
      <c r="G164" s="235">
        <v>15.485516073230503</v>
      </c>
      <c r="J164" s="31">
        <v>177479.89</v>
      </c>
      <c r="K164" s="31" t="b">
        <f t="shared" si="2"/>
        <v>0</v>
      </c>
    </row>
    <row r="165" spans="1:16" ht="51" x14ac:dyDescent="0.25">
      <c r="A165" s="232" t="s">
        <v>1009</v>
      </c>
      <c r="B165" s="233" t="s">
        <v>970</v>
      </c>
      <c r="C165" s="233" t="s">
        <v>336</v>
      </c>
      <c r="D165" s="233" t="s">
        <v>994</v>
      </c>
      <c r="E165" s="234">
        <v>0</v>
      </c>
      <c r="F165" s="234">
        <v>3730226.33</v>
      </c>
      <c r="G165" s="235"/>
      <c r="J165" s="31">
        <v>500</v>
      </c>
      <c r="K165" s="31" t="b">
        <f t="shared" si="2"/>
        <v>0</v>
      </c>
    </row>
    <row r="166" spans="1:16" ht="51" x14ac:dyDescent="0.25">
      <c r="A166" s="232" t="s">
        <v>1009</v>
      </c>
      <c r="B166" s="233" t="s">
        <v>983</v>
      </c>
      <c r="C166" s="233" t="s">
        <v>336</v>
      </c>
      <c r="D166" s="233" t="s">
        <v>994</v>
      </c>
      <c r="E166" s="234">
        <v>5174110</v>
      </c>
      <c r="F166" s="234">
        <v>5239523.43</v>
      </c>
      <c r="G166" s="235">
        <v>101.26424505857045</v>
      </c>
      <c r="J166" s="31">
        <v>-170</v>
      </c>
      <c r="K166" s="31" t="b">
        <f t="shared" si="2"/>
        <v>0</v>
      </c>
    </row>
    <row r="167" spans="1:16" ht="51" x14ac:dyDescent="0.25">
      <c r="A167" s="232" t="s">
        <v>1009</v>
      </c>
      <c r="B167" s="233" t="s">
        <v>971</v>
      </c>
      <c r="C167" s="233" t="s">
        <v>336</v>
      </c>
      <c r="D167" s="233" t="s">
        <v>994</v>
      </c>
      <c r="E167" s="234">
        <v>740000</v>
      </c>
      <c r="F167" s="234">
        <v>4669095.97</v>
      </c>
      <c r="G167" s="235">
        <v>630.95891486486482</v>
      </c>
      <c r="J167" s="31">
        <v>1200</v>
      </c>
      <c r="K167" s="31" t="b">
        <f t="shared" si="2"/>
        <v>0</v>
      </c>
    </row>
    <row r="168" spans="1:16" ht="51" x14ac:dyDescent="0.25">
      <c r="A168" s="232" t="s">
        <v>1009</v>
      </c>
      <c r="B168" s="233" t="s">
        <v>1013</v>
      </c>
      <c r="C168" s="233" t="s">
        <v>336</v>
      </c>
      <c r="D168" s="233" t="s">
        <v>994</v>
      </c>
      <c r="E168" s="234">
        <v>0</v>
      </c>
      <c r="F168" s="234">
        <v>89076.55</v>
      </c>
      <c r="G168" s="235"/>
      <c r="J168" s="31">
        <v>70901</v>
      </c>
      <c r="K168" s="31" t="b">
        <f t="shared" si="2"/>
        <v>0</v>
      </c>
    </row>
    <row r="169" spans="1:16" ht="51" x14ac:dyDescent="0.25">
      <c r="A169" s="232" t="s">
        <v>1009</v>
      </c>
      <c r="B169" s="233" t="s">
        <v>1014</v>
      </c>
      <c r="C169" s="233" t="s">
        <v>336</v>
      </c>
      <c r="D169" s="233" t="s">
        <v>994</v>
      </c>
      <c r="E169" s="234">
        <v>0</v>
      </c>
      <c r="F169" s="234">
        <v>109692.09</v>
      </c>
      <c r="G169" s="235"/>
      <c r="J169" s="31">
        <v>0</v>
      </c>
      <c r="K169" s="31" t="b">
        <f t="shared" si="2"/>
        <v>0</v>
      </c>
    </row>
    <row r="170" spans="1:16" ht="51" x14ac:dyDescent="0.25">
      <c r="A170" s="232" t="s">
        <v>1009</v>
      </c>
      <c r="B170" s="233" t="s">
        <v>1015</v>
      </c>
      <c r="C170" s="233" t="s">
        <v>336</v>
      </c>
      <c r="D170" s="233" t="s">
        <v>994</v>
      </c>
      <c r="E170" s="234">
        <v>0</v>
      </c>
      <c r="F170" s="234">
        <v>10088.14</v>
      </c>
      <c r="G170" s="235"/>
      <c r="J170" s="31">
        <v>0</v>
      </c>
      <c r="K170" s="31" t="b">
        <f t="shared" si="2"/>
        <v>0</v>
      </c>
    </row>
    <row r="171" spans="1:16" ht="51" x14ac:dyDescent="0.25">
      <c r="A171" s="232" t="s">
        <v>1009</v>
      </c>
      <c r="B171" s="233" t="s">
        <v>1016</v>
      </c>
      <c r="C171" s="233" t="s">
        <v>336</v>
      </c>
      <c r="D171" s="233" t="s">
        <v>994</v>
      </c>
      <c r="E171" s="234">
        <v>0</v>
      </c>
      <c r="F171" s="234">
        <v>463235.4</v>
      </c>
      <c r="G171" s="235"/>
      <c r="J171" s="31">
        <v>27404</v>
      </c>
      <c r="K171" s="31" t="b">
        <f t="shared" si="2"/>
        <v>0</v>
      </c>
    </row>
    <row r="172" spans="1:16" ht="51" x14ac:dyDescent="0.25">
      <c r="A172" s="232" t="s">
        <v>1009</v>
      </c>
      <c r="B172" s="233" t="s">
        <v>1004</v>
      </c>
      <c r="C172" s="233" t="s">
        <v>336</v>
      </c>
      <c r="D172" s="233" t="s">
        <v>994</v>
      </c>
      <c r="E172" s="234">
        <v>0</v>
      </c>
      <c r="F172" s="234">
        <v>5515548.5800000001</v>
      </c>
      <c r="G172" s="235"/>
      <c r="J172" s="31">
        <v>5117362.9000000004</v>
      </c>
      <c r="K172" s="31" t="b">
        <f t="shared" si="2"/>
        <v>0</v>
      </c>
    </row>
    <row r="173" spans="1:16" ht="51" x14ac:dyDescent="0.25">
      <c r="A173" s="232" t="s">
        <v>1009</v>
      </c>
      <c r="B173" s="233" t="s">
        <v>981</v>
      </c>
      <c r="C173" s="233" t="s">
        <v>336</v>
      </c>
      <c r="D173" s="233" t="s">
        <v>994</v>
      </c>
      <c r="E173" s="234">
        <v>0</v>
      </c>
      <c r="F173" s="234">
        <v>9647452.9100000001</v>
      </c>
      <c r="G173" s="235"/>
      <c r="J173" s="31">
        <v>7959434.4000000004</v>
      </c>
      <c r="K173" s="31" t="b">
        <f t="shared" si="2"/>
        <v>0</v>
      </c>
    </row>
    <row r="174" spans="1:16" ht="51" x14ac:dyDescent="0.25">
      <c r="A174" s="232" t="s">
        <v>1009</v>
      </c>
      <c r="B174" s="233" t="s">
        <v>1007</v>
      </c>
      <c r="C174" s="233" t="s">
        <v>336</v>
      </c>
      <c r="D174" s="233" t="s">
        <v>994</v>
      </c>
      <c r="E174" s="234">
        <v>0</v>
      </c>
      <c r="F174" s="234">
        <v>45594.879999999997</v>
      </c>
      <c r="G174" s="235"/>
      <c r="J174" s="31">
        <v>7536607.29</v>
      </c>
      <c r="K174" s="31" t="b">
        <f t="shared" si="2"/>
        <v>0</v>
      </c>
    </row>
    <row r="175" spans="1:16" ht="51" x14ac:dyDescent="0.25">
      <c r="A175" s="232" t="s">
        <v>1009</v>
      </c>
      <c r="B175" s="233" t="s">
        <v>1017</v>
      </c>
      <c r="C175" s="233" t="s">
        <v>336</v>
      </c>
      <c r="D175" s="233" t="s">
        <v>994</v>
      </c>
      <c r="E175" s="234">
        <v>0</v>
      </c>
      <c r="F175" s="234">
        <v>3688.38</v>
      </c>
      <c r="G175" s="235"/>
      <c r="J175" s="31">
        <v>48942</v>
      </c>
      <c r="K175" s="31" t="b">
        <f t="shared" si="2"/>
        <v>0</v>
      </c>
    </row>
    <row r="176" spans="1:16" ht="51" x14ac:dyDescent="0.25">
      <c r="A176" s="232" t="s">
        <v>1009</v>
      </c>
      <c r="B176" s="233" t="s">
        <v>1018</v>
      </c>
      <c r="C176" s="233" t="s">
        <v>336</v>
      </c>
      <c r="D176" s="233" t="s">
        <v>994</v>
      </c>
      <c r="E176" s="234">
        <v>0</v>
      </c>
      <c r="F176" s="234">
        <v>84090.96</v>
      </c>
      <c r="G176" s="235"/>
      <c r="J176" s="31">
        <v>814303.3</v>
      </c>
      <c r="K176" s="31" t="b">
        <f t="shared" si="2"/>
        <v>0</v>
      </c>
    </row>
    <row r="177" spans="1:13" ht="51" x14ac:dyDescent="0.25">
      <c r="A177" s="232" t="s">
        <v>1009</v>
      </c>
      <c r="B177" s="233" t="s">
        <v>988</v>
      </c>
      <c r="C177" s="233" t="s">
        <v>336</v>
      </c>
      <c r="D177" s="233" t="s">
        <v>994</v>
      </c>
      <c r="E177" s="234">
        <v>2165000</v>
      </c>
      <c r="F177" s="234">
        <v>2079106.06</v>
      </c>
      <c r="G177" s="235">
        <v>96.032612471131642</v>
      </c>
      <c r="J177" s="31">
        <v>226348.3</v>
      </c>
      <c r="K177" s="31" t="b">
        <f t="shared" si="2"/>
        <v>0</v>
      </c>
    </row>
    <row r="178" spans="1:13" ht="51" x14ac:dyDescent="0.25">
      <c r="A178" s="232" t="s">
        <v>1009</v>
      </c>
      <c r="B178" s="233" t="s">
        <v>972</v>
      </c>
      <c r="C178" s="233" t="s">
        <v>336</v>
      </c>
      <c r="D178" s="233" t="s">
        <v>994</v>
      </c>
      <c r="E178" s="234">
        <v>0</v>
      </c>
      <c r="F178" s="234">
        <v>3520405.57</v>
      </c>
      <c r="G178" s="235"/>
      <c r="J178" s="31">
        <v>126545.59</v>
      </c>
      <c r="K178" s="31" t="b">
        <f t="shared" si="2"/>
        <v>0</v>
      </c>
    </row>
    <row r="179" spans="1:13" ht="51" x14ac:dyDescent="0.25">
      <c r="A179" s="232" t="s">
        <v>1009</v>
      </c>
      <c r="B179" s="233" t="s">
        <v>1019</v>
      </c>
      <c r="C179" s="233" t="s">
        <v>336</v>
      </c>
      <c r="D179" s="233" t="s">
        <v>994</v>
      </c>
      <c r="E179" s="234">
        <v>0</v>
      </c>
      <c r="F179" s="234">
        <v>12490.96</v>
      </c>
      <c r="G179" s="235"/>
      <c r="J179" s="31">
        <v>214450</v>
      </c>
      <c r="K179" s="31" t="b">
        <f t="shared" si="2"/>
        <v>0</v>
      </c>
    </row>
    <row r="180" spans="1:13" ht="51" x14ac:dyDescent="0.25">
      <c r="A180" s="232" t="s">
        <v>1009</v>
      </c>
      <c r="B180" s="233" t="s">
        <v>1020</v>
      </c>
      <c r="C180" s="233" t="s">
        <v>336</v>
      </c>
      <c r="D180" s="233" t="s">
        <v>994</v>
      </c>
      <c r="E180" s="234">
        <v>0</v>
      </c>
      <c r="F180" s="234">
        <v>12413.19</v>
      </c>
      <c r="G180" s="235"/>
      <c r="J180" s="31">
        <v>0</v>
      </c>
      <c r="K180" s="31" t="b">
        <f t="shared" si="2"/>
        <v>0</v>
      </c>
    </row>
    <row r="181" spans="1:13" ht="51" x14ac:dyDescent="0.25">
      <c r="A181" s="232" t="s">
        <v>1009</v>
      </c>
      <c r="B181" s="233" t="s">
        <v>1021</v>
      </c>
      <c r="C181" s="233" t="s">
        <v>336</v>
      </c>
      <c r="D181" s="233" t="s">
        <v>994</v>
      </c>
      <c r="E181" s="234">
        <v>0</v>
      </c>
      <c r="F181" s="234">
        <v>12841.4</v>
      </c>
      <c r="G181" s="235"/>
      <c r="J181" s="31">
        <v>1356266.18</v>
      </c>
      <c r="K181" s="31" t="b">
        <f t="shared" si="2"/>
        <v>0</v>
      </c>
    </row>
    <row r="182" spans="1:13" ht="51" x14ac:dyDescent="0.25">
      <c r="A182" s="232" t="s">
        <v>1009</v>
      </c>
      <c r="B182" s="233" t="s">
        <v>982</v>
      </c>
      <c r="C182" s="233" t="s">
        <v>336</v>
      </c>
      <c r="D182" s="233" t="s">
        <v>994</v>
      </c>
      <c r="E182" s="234">
        <v>0</v>
      </c>
      <c r="F182" s="234">
        <v>4498.3999999999996</v>
      </c>
      <c r="G182" s="235"/>
      <c r="J182" s="31">
        <v>84589.69</v>
      </c>
      <c r="K182" s="31" t="b">
        <f t="shared" si="2"/>
        <v>0</v>
      </c>
    </row>
    <row r="183" spans="1:13" ht="51" x14ac:dyDescent="0.25">
      <c r="A183" s="232" t="s">
        <v>1009</v>
      </c>
      <c r="B183" s="233" t="s">
        <v>1022</v>
      </c>
      <c r="C183" s="233" t="s">
        <v>336</v>
      </c>
      <c r="D183" s="233" t="s">
        <v>994</v>
      </c>
      <c r="E183" s="234">
        <v>2500</v>
      </c>
      <c r="F183" s="234">
        <v>3086.56</v>
      </c>
      <c r="G183" s="235">
        <v>123.4624</v>
      </c>
      <c r="J183" s="31">
        <v>259475.38</v>
      </c>
      <c r="K183" s="31" t="b">
        <f t="shared" si="2"/>
        <v>0</v>
      </c>
    </row>
    <row r="184" spans="1:13" ht="51" x14ac:dyDescent="0.25">
      <c r="A184" s="232" t="s">
        <v>1009</v>
      </c>
      <c r="B184" s="233" t="s">
        <v>1023</v>
      </c>
      <c r="C184" s="233" t="s">
        <v>336</v>
      </c>
      <c r="D184" s="233" t="s">
        <v>994</v>
      </c>
      <c r="E184" s="234">
        <v>0</v>
      </c>
      <c r="F184" s="234">
        <v>97075.1</v>
      </c>
      <c r="G184" s="235"/>
      <c r="J184" s="31">
        <v>10461190.310000001</v>
      </c>
      <c r="K184" s="31" t="b">
        <f t="shared" si="2"/>
        <v>0</v>
      </c>
    </row>
    <row r="185" spans="1:13" ht="51" x14ac:dyDescent="0.25">
      <c r="A185" s="232" t="s">
        <v>1009</v>
      </c>
      <c r="B185" s="233" t="s">
        <v>1024</v>
      </c>
      <c r="C185" s="233" t="s">
        <v>336</v>
      </c>
      <c r="D185" s="233" t="s">
        <v>994</v>
      </c>
      <c r="E185" s="234">
        <v>3000</v>
      </c>
      <c r="F185" s="234">
        <v>3058.36</v>
      </c>
      <c r="G185" s="235">
        <v>101.94533333333334</v>
      </c>
      <c r="J185" s="31">
        <v>64432.5</v>
      </c>
      <c r="K185" s="31" t="b">
        <f t="shared" si="2"/>
        <v>0</v>
      </c>
    </row>
    <row r="186" spans="1:13" ht="178.5" x14ac:dyDescent="0.25">
      <c r="A186" s="232" t="s">
        <v>1025</v>
      </c>
      <c r="B186" s="233" t="s">
        <v>1011</v>
      </c>
      <c r="C186" s="233" t="s">
        <v>336</v>
      </c>
      <c r="D186" s="233" t="s">
        <v>994</v>
      </c>
      <c r="E186" s="234">
        <v>2204600</v>
      </c>
      <c r="F186" s="234">
        <v>4269317.6500000004</v>
      </c>
      <c r="G186" s="235">
        <v>193.65497822734284</v>
      </c>
      <c r="J186" s="31">
        <v>17386253.710000001</v>
      </c>
      <c r="K186" s="31" t="b">
        <f t="shared" si="2"/>
        <v>0</v>
      </c>
    </row>
    <row r="187" spans="1:13" ht="178.5" x14ac:dyDescent="0.25">
      <c r="A187" s="232" t="s">
        <v>1025</v>
      </c>
      <c r="B187" s="233" t="s">
        <v>969</v>
      </c>
      <c r="C187" s="233" t="s">
        <v>336</v>
      </c>
      <c r="D187" s="233" t="s">
        <v>994</v>
      </c>
      <c r="E187" s="234">
        <v>2310000</v>
      </c>
      <c r="F187" s="234">
        <v>1020000</v>
      </c>
      <c r="G187" s="235">
        <v>44.155844155844157</v>
      </c>
      <c r="J187" s="31">
        <v>4760816.1900000004</v>
      </c>
      <c r="K187" s="31" t="b">
        <f t="shared" si="2"/>
        <v>0</v>
      </c>
    </row>
    <row r="188" spans="1:13" ht="178.5" x14ac:dyDescent="0.25">
      <c r="A188" s="232" t="s">
        <v>1025</v>
      </c>
      <c r="B188" s="233" t="s">
        <v>1012</v>
      </c>
      <c r="C188" s="233" t="s">
        <v>336</v>
      </c>
      <c r="D188" s="233" t="s">
        <v>994</v>
      </c>
      <c r="E188" s="234">
        <v>2500000</v>
      </c>
      <c r="F188" s="234">
        <v>3366890.19</v>
      </c>
      <c r="G188" s="235">
        <v>134.67560760000001</v>
      </c>
      <c r="J188" s="31">
        <v>18987497.710000001</v>
      </c>
      <c r="K188" s="31" t="b">
        <f t="shared" si="2"/>
        <v>0</v>
      </c>
      <c r="M188" s="32">
        <f>SUBTOTAL(9,F188:F367)</f>
        <v>386330568.53000009</v>
      </c>
    </row>
    <row r="189" spans="1:13" ht="178.5" x14ac:dyDescent="0.25">
      <c r="A189" s="232" t="s">
        <v>1026</v>
      </c>
      <c r="B189" s="233" t="s">
        <v>981</v>
      </c>
      <c r="C189" s="233" t="s">
        <v>336</v>
      </c>
      <c r="D189" s="233" t="s">
        <v>994</v>
      </c>
      <c r="E189" s="234">
        <v>0</v>
      </c>
      <c r="F189" s="234">
        <v>0</v>
      </c>
      <c r="G189" s="235"/>
      <c r="J189" s="31">
        <v>41221.760000000002</v>
      </c>
      <c r="K189" s="31" t="b">
        <f t="shared" si="2"/>
        <v>0</v>
      </c>
    </row>
    <row r="190" spans="1:13" ht="89.25" x14ac:dyDescent="0.25">
      <c r="A190" s="245" t="s">
        <v>1027</v>
      </c>
      <c r="B190" s="246" t="s">
        <v>983</v>
      </c>
      <c r="C190" s="246" t="s">
        <v>339</v>
      </c>
      <c r="D190" s="246" t="s">
        <v>1028</v>
      </c>
      <c r="E190" s="236">
        <v>0</v>
      </c>
      <c r="F190" s="236">
        <v>4900000</v>
      </c>
      <c r="G190" s="235"/>
    </row>
    <row r="191" spans="1:13" ht="127.5" x14ac:dyDescent="0.25">
      <c r="A191" s="232" t="s">
        <v>1029</v>
      </c>
      <c r="B191" s="233" t="s">
        <v>983</v>
      </c>
      <c r="C191" s="233" t="s">
        <v>339</v>
      </c>
      <c r="D191" s="233" t="s">
        <v>1030</v>
      </c>
      <c r="E191" s="234">
        <v>245760</v>
      </c>
      <c r="F191" s="234">
        <v>912</v>
      </c>
      <c r="G191" s="235">
        <v>0.37109375</v>
      </c>
    </row>
    <row r="192" spans="1:13" ht="127.5" x14ac:dyDescent="0.25">
      <c r="A192" s="232" t="s">
        <v>1029</v>
      </c>
      <c r="B192" s="233" t="s">
        <v>988</v>
      </c>
      <c r="C192" s="233" t="s">
        <v>339</v>
      </c>
      <c r="D192" s="233" t="s">
        <v>1030</v>
      </c>
      <c r="E192" s="234">
        <v>265200</v>
      </c>
      <c r="F192" s="234">
        <v>252300</v>
      </c>
      <c r="G192" s="235">
        <v>95.135746606334848</v>
      </c>
    </row>
    <row r="193" spans="1:11" ht="140.25" x14ac:dyDescent="0.25">
      <c r="A193" s="245" t="s">
        <v>1031</v>
      </c>
      <c r="B193" s="246" t="s">
        <v>983</v>
      </c>
      <c r="C193" s="246" t="s">
        <v>341</v>
      </c>
      <c r="D193" s="246" t="s">
        <v>1028</v>
      </c>
      <c r="E193" s="236">
        <v>7800150</v>
      </c>
      <c r="F193" s="236">
        <v>5283213.97</v>
      </c>
      <c r="G193" s="235">
        <v>67.732209893399485</v>
      </c>
      <c r="J193" s="31">
        <v>5239523.43</v>
      </c>
      <c r="K193" s="31" t="b">
        <f t="shared" si="2"/>
        <v>0</v>
      </c>
    </row>
    <row r="194" spans="1:11" ht="76.5" x14ac:dyDescent="0.25">
      <c r="A194" s="232" t="s">
        <v>344</v>
      </c>
      <c r="B194" s="233" t="s">
        <v>983</v>
      </c>
      <c r="C194" s="233" t="s">
        <v>343</v>
      </c>
      <c r="D194" s="233" t="s">
        <v>1028</v>
      </c>
      <c r="E194" s="234">
        <v>0</v>
      </c>
      <c r="F194" s="234">
        <v>7119269.4900000002</v>
      </c>
      <c r="G194" s="235"/>
      <c r="J194" s="31">
        <v>4669095.97</v>
      </c>
      <c r="K194" s="31" t="b">
        <f t="shared" si="2"/>
        <v>0</v>
      </c>
    </row>
    <row r="195" spans="1:11" ht="76.5" x14ac:dyDescent="0.25">
      <c r="A195" s="232" t="s">
        <v>346</v>
      </c>
      <c r="B195" s="233" t="s">
        <v>983</v>
      </c>
      <c r="C195" s="233" t="s">
        <v>345</v>
      </c>
      <c r="D195" s="233" t="s">
        <v>1032</v>
      </c>
      <c r="E195" s="234">
        <v>9300260</v>
      </c>
      <c r="F195" s="234">
        <v>4819679.8</v>
      </c>
      <c r="G195" s="235">
        <v>51.823065161619141</v>
      </c>
      <c r="J195" s="31">
        <v>89076.55</v>
      </c>
      <c r="K195" s="31" t="b">
        <f t="shared" si="2"/>
        <v>0</v>
      </c>
    </row>
    <row r="196" spans="1:11" ht="51" x14ac:dyDescent="0.25">
      <c r="A196" s="232" t="s">
        <v>349</v>
      </c>
      <c r="B196" s="233" t="s">
        <v>980</v>
      </c>
      <c r="C196" s="233" t="s">
        <v>348</v>
      </c>
      <c r="D196" s="233" t="s">
        <v>1033</v>
      </c>
      <c r="E196" s="234">
        <v>1352000</v>
      </c>
      <c r="F196" s="234">
        <v>817460</v>
      </c>
      <c r="G196" s="235">
        <v>60.463017751479292</v>
      </c>
      <c r="J196" s="31">
        <v>109692.09</v>
      </c>
      <c r="K196" s="31" t="b">
        <f t="shared" si="2"/>
        <v>0</v>
      </c>
    </row>
    <row r="197" spans="1:11" ht="114.75" x14ac:dyDescent="0.25">
      <c r="A197" s="232" t="s">
        <v>351</v>
      </c>
      <c r="B197" s="233" t="s">
        <v>971</v>
      </c>
      <c r="C197" s="233" t="s">
        <v>350</v>
      </c>
      <c r="D197" s="233" t="s">
        <v>1033</v>
      </c>
      <c r="E197" s="234">
        <v>72450</v>
      </c>
      <c r="F197" s="234">
        <v>72447</v>
      </c>
      <c r="G197" s="235">
        <v>99.995859213250512</v>
      </c>
      <c r="J197" s="31">
        <v>10088.14</v>
      </c>
      <c r="K197" s="31" t="b">
        <f t="shared" si="2"/>
        <v>0</v>
      </c>
    </row>
    <row r="198" spans="1:11" ht="102" x14ac:dyDescent="0.25">
      <c r="A198" s="232" t="s">
        <v>1034</v>
      </c>
      <c r="B198" s="233" t="s">
        <v>969</v>
      </c>
      <c r="C198" s="233" t="s">
        <v>353</v>
      </c>
      <c r="D198" s="233" t="s">
        <v>1033</v>
      </c>
      <c r="E198" s="234">
        <v>0</v>
      </c>
      <c r="F198" s="234">
        <v>25000</v>
      </c>
      <c r="G198" s="235"/>
      <c r="J198" s="31">
        <v>463235.4</v>
      </c>
      <c r="K198" s="31" t="b">
        <f t="shared" si="2"/>
        <v>0</v>
      </c>
    </row>
    <row r="199" spans="1:11" ht="102" x14ac:dyDescent="0.25">
      <c r="A199" s="232" t="s">
        <v>1034</v>
      </c>
      <c r="B199" s="233" t="s">
        <v>1016</v>
      </c>
      <c r="C199" s="233" t="s">
        <v>353</v>
      </c>
      <c r="D199" s="233" t="s">
        <v>1033</v>
      </c>
      <c r="E199" s="234">
        <v>15250</v>
      </c>
      <c r="F199" s="234">
        <v>72046.36</v>
      </c>
      <c r="G199" s="235">
        <v>472.43514754098362</v>
      </c>
      <c r="J199" s="31">
        <v>5515548.5800000001</v>
      </c>
      <c r="K199" s="31" t="b">
        <f t="shared" si="2"/>
        <v>0</v>
      </c>
    </row>
    <row r="200" spans="1:11" ht="102" x14ac:dyDescent="0.25">
      <c r="A200" s="232" t="s">
        <v>1034</v>
      </c>
      <c r="B200" s="233" t="s">
        <v>988</v>
      </c>
      <c r="C200" s="233" t="s">
        <v>353</v>
      </c>
      <c r="D200" s="233" t="s">
        <v>1033</v>
      </c>
      <c r="E200" s="234">
        <v>5000</v>
      </c>
      <c r="F200" s="234">
        <v>16544.72</v>
      </c>
      <c r="G200" s="235">
        <v>330.89440000000002</v>
      </c>
      <c r="J200" s="31">
        <v>9647452.9100000001</v>
      </c>
      <c r="K200" s="31" t="b">
        <f t="shared" si="2"/>
        <v>0</v>
      </c>
    </row>
    <row r="201" spans="1:11" ht="127.5" x14ac:dyDescent="0.25">
      <c r="A201" s="232" t="s">
        <v>1035</v>
      </c>
      <c r="B201" s="233" t="s">
        <v>1016</v>
      </c>
      <c r="C201" s="233" t="s">
        <v>353</v>
      </c>
      <c r="D201" s="233" t="s">
        <v>1033</v>
      </c>
      <c r="E201" s="234">
        <v>2580</v>
      </c>
      <c r="F201" s="234">
        <v>500</v>
      </c>
      <c r="G201" s="235">
        <v>19.379844961240309</v>
      </c>
      <c r="J201" s="31">
        <v>45594.879999999997</v>
      </c>
      <c r="K201" s="31" t="b">
        <f t="shared" si="2"/>
        <v>0</v>
      </c>
    </row>
    <row r="202" spans="1:11" ht="114.75" x14ac:dyDescent="0.25">
      <c r="A202" s="232" t="s">
        <v>1036</v>
      </c>
      <c r="B202" s="233" t="s">
        <v>1016</v>
      </c>
      <c r="C202" s="233" t="s">
        <v>353</v>
      </c>
      <c r="D202" s="233" t="s">
        <v>1033</v>
      </c>
      <c r="E202" s="234">
        <v>76320</v>
      </c>
      <c r="F202" s="234">
        <v>25000.01</v>
      </c>
      <c r="G202" s="235">
        <v>32.756826519916146</v>
      </c>
      <c r="J202" s="31">
        <v>3688.38</v>
      </c>
      <c r="K202" s="31" t="b">
        <f t="shared" si="2"/>
        <v>0</v>
      </c>
    </row>
    <row r="203" spans="1:11" ht="165.75" x14ac:dyDescent="0.25">
      <c r="A203" s="232" t="s">
        <v>1037</v>
      </c>
      <c r="B203" s="233" t="s">
        <v>1016</v>
      </c>
      <c r="C203" s="233" t="s">
        <v>353</v>
      </c>
      <c r="D203" s="233" t="s">
        <v>1033</v>
      </c>
      <c r="E203" s="234">
        <v>9480</v>
      </c>
      <c r="F203" s="234">
        <v>0</v>
      </c>
      <c r="G203" s="235">
        <v>0</v>
      </c>
      <c r="J203" s="31">
        <v>84090.96</v>
      </c>
      <c r="K203" s="31" t="b">
        <f t="shared" si="2"/>
        <v>0</v>
      </c>
    </row>
    <row r="204" spans="1:11" ht="140.25" x14ac:dyDescent="0.25">
      <c r="A204" s="232" t="s">
        <v>1038</v>
      </c>
      <c r="B204" s="233" t="s">
        <v>1016</v>
      </c>
      <c r="C204" s="233" t="s">
        <v>353</v>
      </c>
      <c r="D204" s="233" t="s">
        <v>1033</v>
      </c>
      <c r="E204" s="234">
        <v>112080</v>
      </c>
      <c r="F204" s="234">
        <v>121000</v>
      </c>
      <c r="G204" s="235">
        <v>107.95860099928622</v>
      </c>
      <c r="J204" s="31">
        <v>2079106.06</v>
      </c>
      <c r="K204" s="31" t="b">
        <f t="shared" si="2"/>
        <v>0</v>
      </c>
    </row>
    <row r="205" spans="1:11" ht="153" x14ac:dyDescent="0.25">
      <c r="A205" s="232" t="s">
        <v>1039</v>
      </c>
      <c r="B205" s="233" t="s">
        <v>1016</v>
      </c>
      <c r="C205" s="233" t="s">
        <v>353</v>
      </c>
      <c r="D205" s="233" t="s">
        <v>1033</v>
      </c>
      <c r="E205" s="234">
        <v>10450</v>
      </c>
      <c r="F205" s="234">
        <v>51.01</v>
      </c>
      <c r="G205" s="235">
        <v>0.48813397129186603</v>
      </c>
      <c r="J205" s="31">
        <v>3520405.57</v>
      </c>
      <c r="K205" s="31" t="b">
        <f t="shared" si="2"/>
        <v>0</v>
      </c>
    </row>
    <row r="206" spans="1:11" ht="153" x14ac:dyDescent="0.25">
      <c r="A206" s="232" t="s">
        <v>1039</v>
      </c>
      <c r="B206" s="233" t="s">
        <v>988</v>
      </c>
      <c r="C206" s="233" t="s">
        <v>353</v>
      </c>
      <c r="D206" s="233" t="s">
        <v>1033</v>
      </c>
      <c r="E206" s="234">
        <v>190900</v>
      </c>
      <c r="F206" s="234">
        <v>171702.83</v>
      </c>
      <c r="G206" s="235">
        <v>89.943860660031433</v>
      </c>
      <c r="J206" s="31">
        <v>12490.96</v>
      </c>
      <c r="K206" s="31" t="b">
        <f t="shared" si="2"/>
        <v>0</v>
      </c>
    </row>
    <row r="207" spans="1:11" ht="127.5" x14ac:dyDescent="0.25">
      <c r="A207" s="232" t="s">
        <v>1040</v>
      </c>
      <c r="B207" s="233" t="s">
        <v>1016</v>
      </c>
      <c r="C207" s="233" t="s">
        <v>353</v>
      </c>
      <c r="D207" s="233" t="s">
        <v>1033</v>
      </c>
      <c r="E207" s="234">
        <v>900</v>
      </c>
      <c r="F207" s="234">
        <v>19086.95</v>
      </c>
      <c r="G207" s="235">
        <v>2120.7722222222224</v>
      </c>
      <c r="J207" s="31">
        <v>12413.19</v>
      </c>
      <c r="K207" s="31" t="b">
        <f t="shared" si="2"/>
        <v>0</v>
      </c>
    </row>
    <row r="208" spans="1:11" ht="127.5" x14ac:dyDescent="0.25">
      <c r="A208" s="232" t="s">
        <v>356</v>
      </c>
      <c r="B208" s="233" t="s">
        <v>988</v>
      </c>
      <c r="C208" s="233" t="s">
        <v>355</v>
      </c>
      <c r="D208" s="233" t="s">
        <v>1033</v>
      </c>
      <c r="E208" s="234">
        <v>20100</v>
      </c>
      <c r="F208" s="234">
        <v>28052.83</v>
      </c>
      <c r="G208" s="235">
        <v>139.56631840796021</v>
      </c>
      <c r="J208" s="31">
        <v>12841.4</v>
      </c>
      <c r="K208" s="31" t="b">
        <f t="shared" si="2"/>
        <v>0</v>
      </c>
    </row>
    <row r="209" spans="1:11" ht="140.25" x14ac:dyDescent="0.25">
      <c r="A209" s="232" t="s">
        <v>1041</v>
      </c>
      <c r="B209" s="233" t="s">
        <v>1016</v>
      </c>
      <c r="C209" s="233" t="s">
        <v>355</v>
      </c>
      <c r="D209" s="233" t="s">
        <v>1033</v>
      </c>
      <c r="E209" s="234">
        <v>62440</v>
      </c>
      <c r="F209" s="234">
        <v>20500.009999999998</v>
      </c>
      <c r="G209" s="235">
        <v>32.831534272901983</v>
      </c>
      <c r="J209" s="31">
        <v>4498.3999999999996</v>
      </c>
      <c r="K209" s="31" t="b">
        <f t="shared" si="2"/>
        <v>0</v>
      </c>
    </row>
    <row r="210" spans="1:11" ht="140.25" x14ac:dyDescent="0.25">
      <c r="A210" s="232" t="s">
        <v>1041</v>
      </c>
      <c r="B210" s="233" t="s">
        <v>988</v>
      </c>
      <c r="C210" s="233" t="s">
        <v>355</v>
      </c>
      <c r="D210" s="233" t="s">
        <v>1033</v>
      </c>
      <c r="E210" s="234">
        <v>21150</v>
      </c>
      <c r="F210" s="234">
        <v>36200.239999999998</v>
      </c>
      <c r="G210" s="235">
        <v>171.15952718676124</v>
      </c>
      <c r="J210" s="31">
        <v>3086.56</v>
      </c>
      <c r="K210" s="31" t="b">
        <f t="shared" si="2"/>
        <v>0</v>
      </c>
    </row>
    <row r="211" spans="1:11" ht="178.5" x14ac:dyDescent="0.25">
      <c r="A211" s="232" t="s">
        <v>1042</v>
      </c>
      <c r="B211" s="233" t="s">
        <v>988</v>
      </c>
      <c r="C211" s="233" t="s">
        <v>355</v>
      </c>
      <c r="D211" s="233" t="s">
        <v>1033</v>
      </c>
      <c r="E211" s="234">
        <v>3200</v>
      </c>
      <c r="F211" s="234">
        <v>2414.42</v>
      </c>
      <c r="G211" s="235">
        <v>75.450625000000002</v>
      </c>
      <c r="J211" s="31">
        <v>97075.1</v>
      </c>
      <c r="K211" s="31" t="b">
        <f t="shared" si="2"/>
        <v>0</v>
      </c>
    </row>
    <row r="212" spans="1:11" ht="178.5" x14ac:dyDescent="0.25">
      <c r="A212" s="232" t="s">
        <v>1043</v>
      </c>
      <c r="B212" s="233" t="s">
        <v>1016</v>
      </c>
      <c r="C212" s="233" t="s">
        <v>355</v>
      </c>
      <c r="D212" s="233" t="s">
        <v>1033</v>
      </c>
      <c r="E212" s="234">
        <v>17410</v>
      </c>
      <c r="F212" s="234">
        <v>50000</v>
      </c>
      <c r="G212" s="235">
        <v>287.19126938541069</v>
      </c>
      <c r="J212" s="31">
        <v>3058.36</v>
      </c>
      <c r="K212" s="31" t="b">
        <f t="shared" si="2"/>
        <v>0</v>
      </c>
    </row>
    <row r="213" spans="1:11" ht="229.5" x14ac:dyDescent="0.25">
      <c r="A213" s="232" t="s">
        <v>1044</v>
      </c>
      <c r="B213" s="233" t="s">
        <v>1016</v>
      </c>
      <c r="C213" s="233" t="s">
        <v>355</v>
      </c>
      <c r="D213" s="233" t="s">
        <v>1033</v>
      </c>
      <c r="E213" s="234">
        <v>50080</v>
      </c>
      <c r="F213" s="234">
        <v>67607.78</v>
      </c>
      <c r="G213" s="235">
        <v>134.99956070287539</v>
      </c>
      <c r="J213" s="31">
        <v>4269317.6500000004</v>
      </c>
      <c r="K213" s="31" t="b">
        <f t="shared" ref="K213:K276" si="3">J213=F213</f>
        <v>0</v>
      </c>
    </row>
    <row r="214" spans="1:11" ht="229.5" x14ac:dyDescent="0.25">
      <c r="A214" s="232" t="s">
        <v>1044</v>
      </c>
      <c r="B214" s="233" t="s">
        <v>988</v>
      </c>
      <c r="C214" s="233" t="s">
        <v>355</v>
      </c>
      <c r="D214" s="233" t="s">
        <v>1033</v>
      </c>
      <c r="E214" s="234">
        <v>15330</v>
      </c>
      <c r="F214" s="234">
        <v>6500.12</v>
      </c>
      <c r="G214" s="235">
        <v>42.401304631441619</v>
      </c>
      <c r="J214" s="31">
        <v>1020000</v>
      </c>
      <c r="K214" s="31" t="b">
        <f t="shared" si="3"/>
        <v>0</v>
      </c>
    </row>
    <row r="215" spans="1:11" ht="140.25" x14ac:dyDescent="0.25">
      <c r="A215" s="232" t="s">
        <v>1045</v>
      </c>
      <c r="B215" s="233" t="s">
        <v>1016</v>
      </c>
      <c r="C215" s="233" t="s">
        <v>355</v>
      </c>
      <c r="D215" s="233" t="s">
        <v>1033</v>
      </c>
      <c r="E215" s="234">
        <v>429160</v>
      </c>
      <c r="F215" s="234">
        <v>860234.16</v>
      </c>
      <c r="G215" s="235">
        <v>200.44602479261815</v>
      </c>
      <c r="J215" s="31">
        <v>3366890.19</v>
      </c>
      <c r="K215" s="31" t="b">
        <f t="shared" si="3"/>
        <v>0</v>
      </c>
    </row>
    <row r="216" spans="1:11" ht="140.25" x14ac:dyDescent="0.25">
      <c r="A216" s="232" t="s">
        <v>1045</v>
      </c>
      <c r="B216" s="233" t="s">
        <v>988</v>
      </c>
      <c r="C216" s="233" t="s">
        <v>355</v>
      </c>
      <c r="D216" s="233" t="s">
        <v>1033</v>
      </c>
      <c r="E216" s="234">
        <v>87000</v>
      </c>
      <c r="F216" s="234">
        <v>67357.210000000006</v>
      </c>
      <c r="G216" s="235">
        <v>77.422080459770115</v>
      </c>
      <c r="J216" s="31">
        <v>0</v>
      </c>
      <c r="K216" s="31" t="b">
        <f t="shared" si="3"/>
        <v>0</v>
      </c>
    </row>
    <row r="217" spans="1:11" ht="178.5" x14ac:dyDescent="0.25">
      <c r="A217" s="232" t="s">
        <v>1046</v>
      </c>
      <c r="B217" s="233" t="s">
        <v>1016</v>
      </c>
      <c r="C217" s="233" t="s">
        <v>355</v>
      </c>
      <c r="D217" s="233" t="s">
        <v>1033</v>
      </c>
      <c r="E217" s="234">
        <v>350610</v>
      </c>
      <c r="F217" s="234">
        <v>262338.01</v>
      </c>
      <c r="G217" s="235">
        <v>74.823310801175097</v>
      </c>
      <c r="J217" s="31">
        <v>4900000</v>
      </c>
      <c r="K217" s="31" t="b">
        <f t="shared" si="3"/>
        <v>0</v>
      </c>
    </row>
    <row r="218" spans="1:11" ht="242.25" x14ac:dyDescent="0.25">
      <c r="A218" s="232" t="s">
        <v>1047</v>
      </c>
      <c r="B218" s="233" t="s">
        <v>1016</v>
      </c>
      <c r="C218" s="233" t="s">
        <v>355</v>
      </c>
      <c r="D218" s="233" t="s">
        <v>1033</v>
      </c>
      <c r="E218" s="234">
        <v>24680</v>
      </c>
      <c r="F218" s="234">
        <v>25635.43</v>
      </c>
      <c r="G218" s="235">
        <v>103.87127228525121</v>
      </c>
      <c r="J218" s="31">
        <v>912</v>
      </c>
      <c r="K218" s="31" t="b">
        <f t="shared" si="3"/>
        <v>0</v>
      </c>
    </row>
    <row r="219" spans="1:11" ht="242.25" x14ac:dyDescent="0.25">
      <c r="A219" s="232" t="s">
        <v>1047</v>
      </c>
      <c r="B219" s="233" t="s">
        <v>988</v>
      </c>
      <c r="C219" s="233" t="s">
        <v>355</v>
      </c>
      <c r="D219" s="233" t="s">
        <v>1033</v>
      </c>
      <c r="E219" s="234">
        <v>0</v>
      </c>
      <c r="F219" s="234">
        <v>9100</v>
      </c>
      <c r="G219" s="235"/>
      <c r="J219" s="31">
        <v>252300</v>
      </c>
      <c r="K219" s="31" t="b">
        <f t="shared" si="3"/>
        <v>0</v>
      </c>
    </row>
    <row r="220" spans="1:11" ht="127.5" x14ac:dyDescent="0.25">
      <c r="A220" s="232" t="s">
        <v>1048</v>
      </c>
      <c r="B220" s="233" t="s">
        <v>971</v>
      </c>
      <c r="C220" s="233" t="s">
        <v>357</v>
      </c>
      <c r="D220" s="233" t="s">
        <v>1033</v>
      </c>
      <c r="E220" s="234">
        <v>20000</v>
      </c>
      <c r="F220" s="234">
        <v>1053450.21</v>
      </c>
      <c r="G220" s="235">
        <v>5267.2510499999999</v>
      </c>
      <c r="J220" s="31">
        <v>5283213.97</v>
      </c>
      <c r="K220" s="31" t="b">
        <f t="shared" si="3"/>
        <v>0</v>
      </c>
    </row>
    <row r="221" spans="1:11" ht="127.5" x14ac:dyDescent="0.25">
      <c r="A221" s="232" t="s">
        <v>1049</v>
      </c>
      <c r="B221" s="233" t="s">
        <v>1017</v>
      </c>
      <c r="C221" s="233" t="s">
        <v>357</v>
      </c>
      <c r="D221" s="233" t="s">
        <v>1033</v>
      </c>
      <c r="E221" s="234">
        <v>536453</v>
      </c>
      <c r="F221" s="234">
        <v>259958.25</v>
      </c>
      <c r="G221" s="235">
        <v>48.458718657552481</v>
      </c>
      <c r="J221" s="31">
        <v>7119269.4900000002</v>
      </c>
      <c r="K221" s="31" t="b">
        <f t="shared" si="3"/>
        <v>0</v>
      </c>
    </row>
    <row r="222" spans="1:11" ht="127.5" x14ac:dyDescent="0.25">
      <c r="A222" s="232" t="s">
        <v>1049</v>
      </c>
      <c r="B222" s="233" t="s">
        <v>982</v>
      </c>
      <c r="C222" s="233" t="s">
        <v>357</v>
      </c>
      <c r="D222" s="233" t="s">
        <v>1033</v>
      </c>
      <c r="E222" s="234">
        <v>0</v>
      </c>
      <c r="F222" s="234">
        <v>60478.86</v>
      </c>
      <c r="G222" s="235"/>
      <c r="J222" s="31">
        <v>4819679.8</v>
      </c>
      <c r="K222" s="31" t="b">
        <f t="shared" si="3"/>
        <v>0</v>
      </c>
    </row>
    <row r="223" spans="1:11" ht="165.75" x14ac:dyDescent="0.25">
      <c r="A223" s="232" t="s">
        <v>1050</v>
      </c>
      <c r="B223" s="233" t="s">
        <v>1017</v>
      </c>
      <c r="C223" s="233" t="s">
        <v>357</v>
      </c>
      <c r="D223" s="233" t="s">
        <v>1033</v>
      </c>
      <c r="E223" s="234">
        <v>34138</v>
      </c>
      <c r="F223" s="234">
        <v>0</v>
      </c>
      <c r="G223" s="235">
        <v>0</v>
      </c>
      <c r="J223" s="31">
        <v>817460</v>
      </c>
      <c r="K223" s="31" t="b">
        <f t="shared" si="3"/>
        <v>0</v>
      </c>
    </row>
    <row r="224" spans="1:11" ht="153" x14ac:dyDescent="0.25">
      <c r="A224" s="232" t="s">
        <v>1051</v>
      </c>
      <c r="B224" s="233" t="s">
        <v>982</v>
      </c>
      <c r="C224" s="233" t="s">
        <v>357</v>
      </c>
      <c r="D224" s="233" t="s">
        <v>1033</v>
      </c>
      <c r="E224" s="234">
        <v>0</v>
      </c>
      <c r="F224" s="234">
        <v>83000</v>
      </c>
      <c r="G224" s="235"/>
      <c r="J224" s="31">
        <v>72447</v>
      </c>
      <c r="K224" s="31" t="b">
        <f t="shared" si="3"/>
        <v>0</v>
      </c>
    </row>
    <row r="225" spans="1:11" ht="216.75" x14ac:dyDescent="0.25">
      <c r="A225" s="232" t="s">
        <v>1052</v>
      </c>
      <c r="B225" s="233" t="s">
        <v>1017</v>
      </c>
      <c r="C225" s="233" t="s">
        <v>357</v>
      </c>
      <c r="D225" s="233" t="s">
        <v>1033</v>
      </c>
      <c r="E225" s="234">
        <v>89409</v>
      </c>
      <c r="F225" s="234">
        <v>197500</v>
      </c>
      <c r="G225" s="235">
        <v>220.89498820029303</v>
      </c>
      <c r="J225" s="31">
        <v>25000</v>
      </c>
      <c r="K225" s="31" t="b">
        <f t="shared" si="3"/>
        <v>0</v>
      </c>
    </row>
    <row r="226" spans="1:11" ht="153" x14ac:dyDescent="0.25">
      <c r="A226" s="232" t="s">
        <v>1053</v>
      </c>
      <c r="B226" s="233" t="s">
        <v>971</v>
      </c>
      <c r="C226" s="233" t="s">
        <v>357</v>
      </c>
      <c r="D226" s="233" t="s">
        <v>1033</v>
      </c>
      <c r="E226" s="234">
        <v>0</v>
      </c>
      <c r="F226" s="234">
        <v>59500</v>
      </c>
      <c r="G226" s="235"/>
      <c r="J226" s="31">
        <v>72046.36</v>
      </c>
      <c r="K226" s="31" t="b">
        <f t="shared" si="3"/>
        <v>0</v>
      </c>
    </row>
    <row r="227" spans="1:11" ht="127.5" x14ac:dyDescent="0.25">
      <c r="A227" s="232" t="s">
        <v>1054</v>
      </c>
      <c r="B227" s="233" t="s">
        <v>971</v>
      </c>
      <c r="C227" s="233" t="s">
        <v>357</v>
      </c>
      <c r="D227" s="233" t="s">
        <v>1033</v>
      </c>
      <c r="E227" s="234">
        <v>650000</v>
      </c>
      <c r="F227" s="234">
        <v>488942</v>
      </c>
      <c r="G227" s="235">
        <v>75.221846153846158</v>
      </c>
      <c r="J227" s="31">
        <v>16544.72</v>
      </c>
      <c r="K227" s="31" t="b">
        <f t="shared" si="3"/>
        <v>0</v>
      </c>
    </row>
    <row r="228" spans="1:11" ht="140.25" x14ac:dyDescent="0.25">
      <c r="A228" s="232" t="s">
        <v>1055</v>
      </c>
      <c r="B228" s="233" t="s">
        <v>971</v>
      </c>
      <c r="C228" s="233" t="s">
        <v>357</v>
      </c>
      <c r="D228" s="233" t="s">
        <v>1033</v>
      </c>
      <c r="E228" s="234">
        <v>0</v>
      </c>
      <c r="F228" s="234">
        <v>20000</v>
      </c>
      <c r="G228" s="235"/>
      <c r="J228" s="31">
        <v>500</v>
      </c>
      <c r="K228" s="31" t="b">
        <f t="shared" si="3"/>
        <v>0</v>
      </c>
    </row>
    <row r="229" spans="1:11" ht="89.25" x14ac:dyDescent="0.25">
      <c r="A229" s="245" t="s">
        <v>360</v>
      </c>
      <c r="B229" s="246" t="s">
        <v>1016</v>
      </c>
      <c r="C229" s="246" t="s">
        <v>359</v>
      </c>
      <c r="D229" s="246" t="s">
        <v>1033</v>
      </c>
      <c r="E229" s="236">
        <v>0</v>
      </c>
      <c r="F229" s="236">
        <v>1209804.1299999999</v>
      </c>
      <c r="G229" s="235"/>
      <c r="I229" s="32"/>
      <c r="J229" s="31">
        <v>25000.01</v>
      </c>
      <c r="K229" s="31" t="b">
        <f t="shared" si="3"/>
        <v>0</v>
      </c>
    </row>
    <row r="230" spans="1:11" ht="102" x14ac:dyDescent="0.25">
      <c r="A230" s="242" t="s">
        <v>1056</v>
      </c>
      <c r="B230" s="243" t="s">
        <v>1016</v>
      </c>
      <c r="C230" s="243" t="s">
        <v>359</v>
      </c>
      <c r="D230" s="243" t="s">
        <v>1033</v>
      </c>
      <c r="E230" s="244">
        <v>454250</v>
      </c>
      <c r="F230" s="244">
        <v>500865.36</v>
      </c>
      <c r="G230" s="235">
        <v>110.26204953219593</v>
      </c>
      <c r="J230" s="31">
        <v>0</v>
      </c>
      <c r="K230" s="31" t="b">
        <f t="shared" si="3"/>
        <v>0</v>
      </c>
    </row>
    <row r="231" spans="1:11" ht="102" x14ac:dyDescent="0.25">
      <c r="A231" s="242" t="s">
        <v>1056</v>
      </c>
      <c r="B231" s="243" t="s">
        <v>988</v>
      </c>
      <c r="C231" s="243" t="s">
        <v>359</v>
      </c>
      <c r="D231" s="243" t="s">
        <v>1033</v>
      </c>
      <c r="E231" s="244">
        <v>85750</v>
      </c>
      <c r="F231" s="244">
        <v>67107.960000000006</v>
      </c>
      <c r="G231" s="235">
        <v>78.260011661807582</v>
      </c>
      <c r="J231" s="31">
        <v>121000</v>
      </c>
      <c r="K231" s="31" t="b">
        <f t="shared" si="3"/>
        <v>0</v>
      </c>
    </row>
    <row r="232" spans="1:11" ht="153" x14ac:dyDescent="0.25">
      <c r="A232" s="245" t="s">
        <v>1057</v>
      </c>
      <c r="B232" s="246" t="s">
        <v>1016</v>
      </c>
      <c r="C232" s="246" t="s">
        <v>359</v>
      </c>
      <c r="D232" s="246" t="s">
        <v>1033</v>
      </c>
      <c r="E232" s="236">
        <v>0</v>
      </c>
      <c r="F232" s="236">
        <v>2222656.89</v>
      </c>
      <c r="G232" s="235"/>
      <c r="J232" s="31">
        <v>51.01</v>
      </c>
      <c r="K232" s="31" t="b">
        <f t="shared" si="3"/>
        <v>0</v>
      </c>
    </row>
    <row r="233" spans="1:11" ht="127.5" x14ac:dyDescent="0.25">
      <c r="A233" s="242" t="s">
        <v>1058</v>
      </c>
      <c r="B233" s="243" t="s">
        <v>1016</v>
      </c>
      <c r="C233" s="243" t="s">
        <v>359</v>
      </c>
      <c r="D233" s="243" t="s">
        <v>1033</v>
      </c>
      <c r="E233" s="244">
        <v>430</v>
      </c>
      <c r="F233" s="244">
        <v>0</v>
      </c>
      <c r="G233" s="235">
        <v>0</v>
      </c>
      <c r="J233" s="31">
        <v>171702.83</v>
      </c>
      <c r="K233" s="31" t="b">
        <f t="shared" si="3"/>
        <v>0</v>
      </c>
    </row>
    <row r="234" spans="1:11" ht="127.5" x14ac:dyDescent="0.25">
      <c r="A234" s="242" t="s">
        <v>1059</v>
      </c>
      <c r="B234" s="243" t="s">
        <v>1016</v>
      </c>
      <c r="C234" s="243" t="s">
        <v>359</v>
      </c>
      <c r="D234" s="243" t="s">
        <v>1033</v>
      </c>
      <c r="E234" s="244">
        <v>1270</v>
      </c>
      <c r="F234" s="244">
        <v>0</v>
      </c>
      <c r="G234" s="235">
        <v>0</v>
      </c>
      <c r="J234" s="31">
        <v>19086.95</v>
      </c>
      <c r="K234" s="31" t="b">
        <f t="shared" si="3"/>
        <v>0</v>
      </c>
    </row>
    <row r="235" spans="1:11" ht="127.5" x14ac:dyDescent="0.25">
      <c r="A235" s="242" t="s">
        <v>1060</v>
      </c>
      <c r="B235" s="243" t="s">
        <v>1016</v>
      </c>
      <c r="C235" s="243" t="s">
        <v>359</v>
      </c>
      <c r="D235" s="243" t="s">
        <v>1033</v>
      </c>
      <c r="E235" s="244">
        <v>19990</v>
      </c>
      <c r="F235" s="244">
        <v>19253.34</v>
      </c>
      <c r="G235" s="235">
        <v>96.314857428714362</v>
      </c>
      <c r="J235" s="31">
        <v>17000</v>
      </c>
      <c r="K235" s="31" t="b">
        <f t="shared" si="3"/>
        <v>0</v>
      </c>
    </row>
    <row r="236" spans="1:11" ht="114.75" x14ac:dyDescent="0.25">
      <c r="A236" s="242" t="s">
        <v>1061</v>
      </c>
      <c r="B236" s="243" t="s">
        <v>1016</v>
      </c>
      <c r="C236" s="243" t="s">
        <v>359</v>
      </c>
      <c r="D236" s="243" t="s">
        <v>1033</v>
      </c>
      <c r="E236" s="244">
        <v>9020</v>
      </c>
      <c r="F236" s="244">
        <v>5783.62</v>
      </c>
      <c r="G236" s="235">
        <v>64.119955654102</v>
      </c>
      <c r="J236" s="31">
        <v>11052.83</v>
      </c>
      <c r="K236" s="31" t="b">
        <f t="shared" si="3"/>
        <v>0</v>
      </c>
    </row>
    <row r="237" spans="1:11" ht="114.75" x14ac:dyDescent="0.25">
      <c r="A237" s="242" t="s">
        <v>1061</v>
      </c>
      <c r="B237" s="243" t="s">
        <v>988</v>
      </c>
      <c r="C237" s="243" t="s">
        <v>359</v>
      </c>
      <c r="D237" s="243" t="s">
        <v>1033</v>
      </c>
      <c r="E237" s="244">
        <v>1600</v>
      </c>
      <c r="F237" s="244">
        <v>4350</v>
      </c>
      <c r="G237" s="235">
        <v>271.875</v>
      </c>
      <c r="J237" s="31">
        <v>20500.009999999998</v>
      </c>
      <c r="K237" s="31" t="b">
        <f t="shared" si="3"/>
        <v>0</v>
      </c>
    </row>
    <row r="238" spans="1:11" ht="140.25" x14ac:dyDescent="0.25">
      <c r="A238" s="232" t="s">
        <v>1062</v>
      </c>
      <c r="B238" s="233" t="s">
        <v>971</v>
      </c>
      <c r="C238" s="233" t="s">
        <v>361</v>
      </c>
      <c r="D238" s="233" t="s">
        <v>1033</v>
      </c>
      <c r="E238" s="234">
        <v>20000</v>
      </c>
      <c r="F238" s="234">
        <v>1727000</v>
      </c>
      <c r="G238" s="235">
        <v>8635</v>
      </c>
      <c r="J238" s="31">
        <v>36200.239999999998</v>
      </c>
      <c r="K238" s="31" t="b">
        <f t="shared" si="3"/>
        <v>0</v>
      </c>
    </row>
    <row r="239" spans="1:11" ht="140.25" x14ac:dyDescent="0.25">
      <c r="A239" s="232" t="s">
        <v>1063</v>
      </c>
      <c r="B239" s="233" t="s">
        <v>971</v>
      </c>
      <c r="C239" s="233" t="s">
        <v>361</v>
      </c>
      <c r="D239" s="233" t="s">
        <v>1033</v>
      </c>
      <c r="E239" s="234">
        <v>0</v>
      </c>
      <c r="F239" s="234">
        <v>50942.57</v>
      </c>
      <c r="G239" s="235"/>
      <c r="J239" s="31">
        <v>2414.42</v>
      </c>
      <c r="K239" s="31" t="b">
        <f t="shared" si="3"/>
        <v>0</v>
      </c>
    </row>
    <row r="240" spans="1:11" ht="178.5" x14ac:dyDescent="0.25">
      <c r="A240" s="232" t="s">
        <v>1064</v>
      </c>
      <c r="B240" s="233" t="s">
        <v>971</v>
      </c>
      <c r="C240" s="233" t="s">
        <v>361</v>
      </c>
      <c r="D240" s="233" t="s">
        <v>1033</v>
      </c>
      <c r="E240" s="234">
        <v>80000</v>
      </c>
      <c r="F240" s="234">
        <v>448250</v>
      </c>
      <c r="G240" s="235">
        <v>560.3125</v>
      </c>
      <c r="J240" s="31">
        <v>50000</v>
      </c>
      <c r="K240" s="31" t="b">
        <f t="shared" si="3"/>
        <v>0</v>
      </c>
    </row>
    <row r="241" spans="1:11" ht="153" x14ac:dyDescent="0.25">
      <c r="A241" s="232" t="s">
        <v>1065</v>
      </c>
      <c r="B241" s="233" t="s">
        <v>971</v>
      </c>
      <c r="C241" s="233" t="s">
        <v>361</v>
      </c>
      <c r="D241" s="233" t="s">
        <v>1033</v>
      </c>
      <c r="E241" s="234">
        <v>251000</v>
      </c>
      <c r="F241" s="234">
        <v>342500</v>
      </c>
      <c r="G241" s="235">
        <v>136.45418326693226</v>
      </c>
      <c r="J241" s="31">
        <v>67607.78</v>
      </c>
      <c r="K241" s="31" t="b">
        <f t="shared" si="3"/>
        <v>0</v>
      </c>
    </row>
    <row r="242" spans="1:11" ht="153" x14ac:dyDescent="0.25">
      <c r="A242" s="232" t="s">
        <v>1066</v>
      </c>
      <c r="B242" s="233" t="s">
        <v>971</v>
      </c>
      <c r="C242" s="233" t="s">
        <v>361</v>
      </c>
      <c r="D242" s="233" t="s">
        <v>1033</v>
      </c>
      <c r="E242" s="234">
        <v>180000</v>
      </c>
      <c r="F242" s="234">
        <v>99507</v>
      </c>
      <c r="G242" s="235">
        <v>55.281666666666666</v>
      </c>
      <c r="J242" s="31">
        <v>6500.12</v>
      </c>
      <c r="K242" s="31" t="b">
        <f t="shared" si="3"/>
        <v>0</v>
      </c>
    </row>
    <row r="243" spans="1:11" ht="165.75" x14ac:dyDescent="0.25">
      <c r="A243" s="232" t="s">
        <v>1067</v>
      </c>
      <c r="B243" s="233" t="s">
        <v>971</v>
      </c>
      <c r="C243" s="233" t="s">
        <v>361</v>
      </c>
      <c r="D243" s="233" t="s">
        <v>1033</v>
      </c>
      <c r="E243" s="234">
        <v>45000</v>
      </c>
      <c r="F243" s="234">
        <v>231669</v>
      </c>
      <c r="G243" s="235">
        <v>514.82000000000005</v>
      </c>
      <c r="J243" s="31">
        <v>860234.16</v>
      </c>
      <c r="K243" s="31" t="b">
        <f t="shared" si="3"/>
        <v>0</v>
      </c>
    </row>
    <row r="244" spans="1:11" ht="178.5" x14ac:dyDescent="0.25">
      <c r="A244" s="232" t="s">
        <v>1068</v>
      </c>
      <c r="B244" s="233" t="s">
        <v>971</v>
      </c>
      <c r="C244" s="233" t="s">
        <v>361</v>
      </c>
      <c r="D244" s="233" t="s">
        <v>1033</v>
      </c>
      <c r="E244" s="234">
        <v>13000</v>
      </c>
      <c r="F244" s="234">
        <v>41500</v>
      </c>
      <c r="G244" s="235">
        <v>319.23076923076923</v>
      </c>
      <c r="J244" s="31">
        <v>67357.210000000006</v>
      </c>
      <c r="K244" s="31" t="b">
        <f t="shared" si="3"/>
        <v>0</v>
      </c>
    </row>
    <row r="245" spans="1:11" ht="102" x14ac:dyDescent="0.25">
      <c r="A245" s="232" t="s">
        <v>364</v>
      </c>
      <c r="B245" s="233" t="s">
        <v>1016</v>
      </c>
      <c r="C245" s="233" t="s">
        <v>363</v>
      </c>
      <c r="D245" s="233" t="s">
        <v>1033</v>
      </c>
      <c r="E245" s="234">
        <v>74440</v>
      </c>
      <c r="F245" s="234">
        <v>47000</v>
      </c>
      <c r="G245" s="235">
        <v>63.138097796883393</v>
      </c>
      <c r="J245" s="31">
        <v>262338.01</v>
      </c>
      <c r="K245" s="31" t="b">
        <f t="shared" si="3"/>
        <v>0</v>
      </c>
    </row>
    <row r="246" spans="1:11" ht="114.75" x14ac:dyDescent="0.25">
      <c r="A246" s="232" t="s">
        <v>1069</v>
      </c>
      <c r="B246" s="233" t="s">
        <v>1016</v>
      </c>
      <c r="C246" s="233" t="s">
        <v>363</v>
      </c>
      <c r="D246" s="233" t="s">
        <v>1033</v>
      </c>
      <c r="E246" s="234">
        <v>13000</v>
      </c>
      <c r="F246" s="234">
        <v>0</v>
      </c>
      <c r="G246" s="235">
        <v>0</v>
      </c>
      <c r="J246" s="31">
        <v>25635.43</v>
      </c>
      <c r="K246" s="31" t="b">
        <f t="shared" si="3"/>
        <v>0</v>
      </c>
    </row>
    <row r="247" spans="1:11" ht="114.75" x14ac:dyDescent="0.25">
      <c r="A247" s="232" t="s">
        <v>1069</v>
      </c>
      <c r="B247" s="233" t="s">
        <v>988</v>
      </c>
      <c r="C247" s="233" t="s">
        <v>363</v>
      </c>
      <c r="D247" s="233" t="s">
        <v>1033</v>
      </c>
      <c r="E247" s="234">
        <v>0</v>
      </c>
      <c r="F247" s="234">
        <v>20500</v>
      </c>
      <c r="G247" s="235"/>
      <c r="J247" s="31">
        <v>9100</v>
      </c>
      <c r="K247" s="31" t="b">
        <f t="shared" si="3"/>
        <v>0</v>
      </c>
    </row>
    <row r="248" spans="1:11" ht="127.5" x14ac:dyDescent="0.25">
      <c r="A248" s="232" t="s">
        <v>1070</v>
      </c>
      <c r="B248" s="233" t="s">
        <v>1016</v>
      </c>
      <c r="C248" s="233" t="s">
        <v>363</v>
      </c>
      <c r="D248" s="233" t="s">
        <v>1033</v>
      </c>
      <c r="E248" s="234">
        <v>0</v>
      </c>
      <c r="F248" s="234">
        <v>1000</v>
      </c>
      <c r="G248" s="235"/>
      <c r="J248" s="31">
        <v>1053450.21</v>
      </c>
      <c r="K248" s="31" t="b">
        <f t="shared" si="3"/>
        <v>0</v>
      </c>
    </row>
    <row r="249" spans="1:11" ht="153" x14ac:dyDescent="0.25">
      <c r="A249" s="232" t="s">
        <v>1071</v>
      </c>
      <c r="B249" s="233" t="s">
        <v>1016</v>
      </c>
      <c r="C249" s="233" t="s">
        <v>363</v>
      </c>
      <c r="D249" s="233" t="s">
        <v>1033</v>
      </c>
      <c r="E249" s="234">
        <v>190010</v>
      </c>
      <c r="F249" s="234">
        <v>181895.78</v>
      </c>
      <c r="G249" s="235">
        <v>95.729582653544554</v>
      </c>
      <c r="J249" s="31">
        <v>259958.25</v>
      </c>
      <c r="K249" s="31" t="b">
        <f t="shared" si="3"/>
        <v>0</v>
      </c>
    </row>
    <row r="250" spans="1:11" ht="153" x14ac:dyDescent="0.25">
      <c r="A250" s="232" t="s">
        <v>1072</v>
      </c>
      <c r="B250" s="233" t="s">
        <v>1016</v>
      </c>
      <c r="C250" s="233" t="s">
        <v>363</v>
      </c>
      <c r="D250" s="233" t="s">
        <v>1033</v>
      </c>
      <c r="E250" s="234">
        <v>251870</v>
      </c>
      <c r="F250" s="234">
        <v>0</v>
      </c>
      <c r="G250" s="235">
        <v>0</v>
      </c>
      <c r="J250" s="31">
        <v>60478.86</v>
      </c>
      <c r="K250" s="31" t="b">
        <f t="shared" si="3"/>
        <v>0</v>
      </c>
    </row>
    <row r="251" spans="1:11" ht="178.5" x14ac:dyDescent="0.25">
      <c r="A251" s="232" t="s">
        <v>1073</v>
      </c>
      <c r="B251" s="233" t="s">
        <v>1016</v>
      </c>
      <c r="C251" s="233" t="s">
        <v>363</v>
      </c>
      <c r="D251" s="233" t="s">
        <v>1033</v>
      </c>
      <c r="E251" s="234">
        <v>3160</v>
      </c>
      <c r="F251" s="234">
        <v>0</v>
      </c>
      <c r="G251" s="235">
        <v>0</v>
      </c>
      <c r="J251" s="31">
        <v>0</v>
      </c>
      <c r="K251" s="31" t="b">
        <f t="shared" si="3"/>
        <v>1</v>
      </c>
    </row>
    <row r="252" spans="1:11" ht="127.5" x14ac:dyDescent="0.25">
      <c r="A252" s="232" t="s">
        <v>1074</v>
      </c>
      <c r="B252" s="233" t="s">
        <v>982</v>
      </c>
      <c r="C252" s="233" t="s">
        <v>365</v>
      </c>
      <c r="D252" s="233" t="s">
        <v>1033</v>
      </c>
      <c r="E252" s="234">
        <v>0</v>
      </c>
      <c r="F252" s="234">
        <v>110000</v>
      </c>
      <c r="G252" s="235"/>
      <c r="J252" s="31">
        <v>83000</v>
      </c>
      <c r="K252" s="31" t="b">
        <f t="shared" si="3"/>
        <v>0</v>
      </c>
    </row>
    <row r="253" spans="1:11" ht="178.5" x14ac:dyDescent="0.25">
      <c r="A253" s="232" t="s">
        <v>1075</v>
      </c>
      <c r="B253" s="233" t="s">
        <v>982</v>
      </c>
      <c r="C253" s="233" t="s">
        <v>365</v>
      </c>
      <c r="D253" s="233" t="s">
        <v>1033</v>
      </c>
      <c r="E253" s="234">
        <v>0</v>
      </c>
      <c r="F253" s="234">
        <v>980000</v>
      </c>
      <c r="G253" s="235"/>
      <c r="J253" s="31">
        <v>197500</v>
      </c>
      <c r="K253" s="31" t="b">
        <f t="shared" si="3"/>
        <v>0</v>
      </c>
    </row>
    <row r="254" spans="1:11" ht="114.75" x14ac:dyDescent="0.25">
      <c r="A254" s="232" t="s">
        <v>1076</v>
      </c>
      <c r="B254" s="233" t="s">
        <v>1016</v>
      </c>
      <c r="C254" s="233" t="s">
        <v>367</v>
      </c>
      <c r="D254" s="233" t="s">
        <v>1033</v>
      </c>
      <c r="E254" s="234">
        <v>24320</v>
      </c>
      <c r="F254" s="234">
        <v>3500</v>
      </c>
      <c r="G254" s="235">
        <v>14.391447368421053</v>
      </c>
      <c r="J254" s="31">
        <v>59500</v>
      </c>
      <c r="K254" s="31" t="b">
        <f t="shared" si="3"/>
        <v>0</v>
      </c>
    </row>
    <row r="255" spans="1:11" ht="102" x14ac:dyDescent="0.25">
      <c r="A255" s="232" t="s">
        <v>370</v>
      </c>
      <c r="B255" s="233" t="s">
        <v>1016</v>
      </c>
      <c r="C255" s="233" t="s">
        <v>369</v>
      </c>
      <c r="D255" s="233" t="s">
        <v>1033</v>
      </c>
      <c r="E255" s="234">
        <v>3440</v>
      </c>
      <c r="F255" s="234">
        <v>566.07000000000005</v>
      </c>
      <c r="G255" s="235">
        <v>16.455523255813954</v>
      </c>
      <c r="J255" s="31">
        <v>488942</v>
      </c>
      <c r="K255" s="31" t="b">
        <f t="shared" si="3"/>
        <v>0</v>
      </c>
    </row>
    <row r="256" spans="1:11" ht="114.75" x14ac:dyDescent="0.25">
      <c r="A256" s="232" t="s">
        <v>1077</v>
      </c>
      <c r="B256" s="233" t="s">
        <v>1016</v>
      </c>
      <c r="C256" s="233" t="s">
        <v>369</v>
      </c>
      <c r="D256" s="233" t="s">
        <v>1033</v>
      </c>
      <c r="E256" s="234">
        <v>1000</v>
      </c>
      <c r="F256" s="234">
        <v>5750</v>
      </c>
      <c r="G256" s="235">
        <v>575</v>
      </c>
      <c r="J256" s="31">
        <v>20000</v>
      </c>
      <c r="K256" s="31" t="b">
        <f t="shared" si="3"/>
        <v>0</v>
      </c>
    </row>
    <row r="257" spans="1:11" ht="102" x14ac:dyDescent="0.25">
      <c r="A257" s="232" t="s">
        <v>1078</v>
      </c>
      <c r="B257" s="233" t="s">
        <v>1016</v>
      </c>
      <c r="C257" s="233" t="s">
        <v>371</v>
      </c>
      <c r="D257" s="233" t="s">
        <v>1033</v>
      </c>
      <c r="E257" s="234">
        <v>10180</v>
      </c>
      <c r="F257" s="234">
        <v>16013.83</v>
      </c>
      <c r="G257" s="235">
        <v>157.30677799607074</v>
      </c>
      <c r="J257" s="31">
        <v>1209804.1299999999</v>
      </c>
      <c r="K257" s="31" t="b">
        <f t="shared" si="3"/>
        <v>0</v>
      </c>
    </row>
    <row r="258" spans="1:11" ht="102" x14ac:dyDescent="0.25">
      <c r="A258" s="232" t="s">
        <v>1078</v>
      </c>
      <c r="B258" s="233" t="s">
        <v>988</v>
      </c>
      <c r="C258" s="233" t="s">
        <v>371</v>
      </c>
      <c r="D258" s="233" t="s">
        <v>1033</v>
      </c>
      <c r="E258" s="234">
        <v>0</v>
      </c>
      <c r="F258" s="234">
        <v>50</v>
      </c>
      <c r="G258" s="235"/>
      <c r="J258" s="31">
        <v>500865.36</v>
      </c>
      <c r="K258" s="31" t="b">
        <f t="shared" si="3"/>
        <v>0</v>
      </c>
    </row>
    <row r="259" spans="1:11" ht="127.5" x14ac:dyDescent="0.25">
      <c r="A259" s="232" t="s">
        <v>1079</v>
      </c>
      <c r="B259" s="233" t="s">
        <v>988</v>
      </c>
      <c r="C259" s="233" t="s">
        <v>371</v>
      </c>
      <c r="D259" s="233" t="s">
        <v>1033</v>
      </c>
      <c r="E259" s="234">
        <v>100</v>
      </c>
      <c r="F259" s="234">
        <v>0</v>
      </c>
      <c r="G259" s="235">
        <v>0</v>
      </c>
      <c r="J259" s="31">
        <v>67107.960000000006</v>
      </c>
      <c r="K259" s="31" t="b">
        <f t="shared" si="3"/>
        <v>0</v>
      </c>
    </row>
    <row r="260" spans="1:11" ht="102" x14ac:dyDescent="0.25">
      <c r="A260" s="232" t="s">
        <v>374</v>
      </c>
      <c r="B260" s="233" t="s">
        <v>1080</v>
      </c>
      <c r="C260" s="233" t="s">
        <v>373</v>
      </c>
      <c r="D260" s="233" t="s">
        <v>1033</v>
      </c>
      <c r="E260" s="234">
        <v>0</v>
      </c>
      <c r="F260" s="234">
        <v>0</v>
      </c>
      <c r="G260" s="235"/>
      <c r="J260" s="31">
        <v>2222656.89</v>
      </c>
      <c r="K260" s="31" t="b">
        <f t="shared" si="3"/>
        <v>0</v>
      </c>
    </row>
    <row r="261" spans="1:11" ht="140.25" x14ac:dyDescent="0.25">
      <c r="A261" s="232" t="s">
        <v>1081</v>
      </c>
      <c r="B261" s="233" t="s">
        <v>1080</v>
      </c>
      <c r="C261" s="233" t="s">
        <v>373</v>
      </c>
      <c r="D261" s="233" t="s">
        <v>1033</v>
      </c>
      <c r="E261" s="234">
        <v>1500000</v>
      </c>
      <c r="F261" s="234">
        <v>587402.29</v>
      </c>
      <c r="G261" s="235">
        <v>39.160152666666669</v>
      </c>
      <c r="J261" s="31">
        <v>0</v>
      </c>
      <c r="K261" s="31" t="b">
        <f t="shared" si="3"/>
        <v>0</v>
      </c>
    </row>
    <row r="262" spans="1:11" ht="140.25" x14ac:dyDescent="0.25">
      <c r="A262" s="232" t="s">
        <v>1081</v>
      </c>
      <c r="B262" s="233" t="s">
        <v>1082</v>
      </c>
      <c r="C262" s="233" t="s">
        <v>373</v>
      </c>
      <c r="D262" s="233" t="s">
        <v>1033</v>
      </c>
      <c r="E262" s="234">
        <v>2000</v>
      </c>
      <c r="F262" s="234">
        <v>250</v>
      </c>
      <c r="G262" s="235">
        <v>12.5</v>
      </c>
      <c r="J262" s="31">
        <v>0</v>
      </c>
      <c r="K262" s="31" t="b">
        <f t="shared" si="3"/>
        <v>0</v>
      </c>
    </row>
    <row r="263" spans="1:11" ht="140.25" x14ac:dyDescent="0.25">
      <c r="A263" s="232" t="s">
        <v>1081</v>
      </c>
      <c r="B263" s="233" t="s">
        <v>1083</v>
      </c>
      <c r="C263" s="233" t="s">
        <v>373</v>
      </c>
      <c r="D263" s="233" t="s">
        <v>1033</v>
      </c>
      <c r="E263" s="234">
        <v>370000</v>
      </c>
      <c r="F263" s="234">
        <v>330704.69</v>
      </c>
      <c r="G263" s="235">
        <v>89.379645945945953</v>
      </c>
      <c r="J263" s="31">
        <v>19253.34</v>
      </c>
      <c r="K263" s="31" t="b">
        <f t="shared" si="3"/>
        <v>0</v>
      </c>
    </row>
    <row r="264" spans="1:11" ht="140.25" x14ac:dyDescent="0.25">
      <c r="A264" s="232" t="s">
        <v>1081</v>
      </c>
      <c r="B264" s="233" t="s">
        <v>961</v>
      </c>
      <c r="C264" s="233" t="s">
        <v>373</v>
      </c>
      <c r="D264" s="233" t="s">
        <v>1033</v>
      </c>
      <c r="E264" s="234">
        <v>223752000</v>
      </c>
      <c r="F264" s="234">
        <v>243508877.65000001</v>
      </c>
      <c r="G264" s="235">
        <v>108.82981052683328</v>
      </c>
      <c r="J264" s="31">
        <v>5783.62</v>
      </c>
      <c r="K264" s="31" t="b">
        <f t="shared" si="3"/>
        <v>0</v>
      </c>
    </row>
    <row r="265" spans="1:11" ht="204" x14ac:dyDescent="0.25">
      <c r="A265" s="232" t="s">
        <v>1084</v>
      </c>
      <c r="B265" s="233" t="s">
        <v>961</v>
      </c>
      <c r="C265" s="233" t="s">
        <v>373</v>
      </c>
      <c r="D265" s="233" t="s">
        <v>1033</v>
      </c>
      <c r="E265" s="234">
        <v>860000</v>
      </c>
      <c r="F265" s="234">
        <v>201750</v>
      </c>
      <c r="G265" s="235">
        <v>23.459302325581394</v>
      </c>
      <c r="J265" s="31">
        <v>4350</v>
      </c>
      <c r="K265" s="31" t="b">
        <f t="shared" si="3"/>
        <v>0</v>
      </c>
    </row>
    <row r="266" spans="1:11" ht="127.5" x14ac:dyDescent="0.25">
      <c r="A266" s="232" t="s">
        <v>1085</v>
      </c>
      <c r="B266" s="233" t="s">
        <v>961</v>
      </c>
      <c r="C266" s="233" t="s">
        <v>376</v>
      </c>
      <c r="D266" s="233" t="s">
        <v>1033</v>
      </c>
      <c r="E266" s="234">
        <v>26248000</v>
      </c>
      <c r="F266" s="234">
        <v>39825274.130000003</v>
      </c>
      <c r="G266" s="235">
        <v>151.72689016306003</v>
      </c>
      <c r="J266" s="31">
        <v>1727000</v>
      </c>
      <c r="K266" s="31" t="b">
        <f t="shared" si="3"/>
        <v>0</v>
      </c>
    </row>
    <row r="267" spans="1:11" ht="127.5" x14ac:dyDescent="0.25">
      <c r="A267" s="232" t="s">
        <v>1085</v>
      </c>
      <c r="B267" s="233" t="s">
        <v>988</v>
      </c>
      <c r="C267" s="233" t="s">
        <v>376</v>
      </c>
      <c r="D267" s="233" t="s">
        <v>1033</v>
      </c>
      <c r="E267" s="234">
        <v>615160</v>
      </c>
      <c r="F267" s="234">
        <v>632605.04</v>
      </c>
      <c r="G267" s="235">
        <v>102.83585408674166</v>
      </c>
      <c r="J267" s="31">
        <v>50942.57</v>
      </c>
      <c r="K267" s="31" t="b">
        <f t="shared" si="3"/>
        <v>0</v>
      </c>
    </row>
    <row r="268" spans="1:11" ht="102" x14ac:dyDescent="0.25">
      <c r="A268" s="232" t="s">
        <v>1086</v>
      </c>
      <c r="B268" s="233" t="s">
        <v>1016</v>
      </c>
      <c r="C268" s="233" t="s">
        <v>378</v>
      </c>
      <c r="D268" s="233" t="s">
        <v>1033</v>
      </c>
      <c r="E268" s="234">
        <v>274920</v>
      </c>
      <c r="F268" s="234">
        <v>131782.06</v>
      </c>
      <c r="G268" s="235">
        <v>47.934693729084827</v>
      </c>
      <c r="J268" s="31">
        <v>448250</v>
      </c>
      <c r="K268" s="31" t="b">
        <f t="shared" si="3"/>
        <v>0</v>
      </c>
    </row>
    <row r="269" spans="1:11" ht="102" x14ac:dyDescent="0.25">
      <c r="A269" s="232" t="s">
        <v>1087</v>
      </c>
      <c r="B269" s="233" t="s">
        <v>982</v>
      </c>
      <c r="C269" s="233" t="s">
        <v>378</v>
      </c>
      <c r="D269" s="233" t="s">
        <v>1033</v>
      </c>
      <c r="E269" s="234">
        <v>0</v>
      </c>
      <c r="F269" s="234">
        <v>12500</v>
      </c>
      <c r="G269" s="235"/>
      <c r="J269" s="31">
        <v>342500</v>
      </c>
      <c r="K269" s="31" t="b">
        <f t="shared" si="3"/>
        <v>0</v>
      </c>
    </row>
    <row r="270" spans="1:11" ht="114.75" x14ac:dyDescent="0.25">
      <c r="A270" s="232" t="s">
        <v>1088</v>
      </c>
      <c r="B270" s="233" t="s">
        <v>1016</v>
      </c>
      <c r="C270" s="233" t="s">
        <v>378</v>
      </c>
      <c r="D270" s="233" t="s">
        <v>1033</v>
      </c>
      <c r="E270" s="234">
        <v>29740</v>
      </c>
      <c r="F270" s="234">
        <v>25000</v>
      </c>
      <c r="G270" s="235">
        <v>84.061869535978474</v>
      </c>
      <c r="J270" s="31">
        <v>99507</v>
      </c>
      <c r="K270" s="31" t="b">
        <f t="shared" si="3"/>
        <v>0</v>
      </c>
    </row>
    <row r="271" spans="1:11" ht="140.25" x14ac:dyDescent="0.25">
      <c r="A271" s="232" t="s">
        <v>1089</v>
      </c>
      <c r="B271" s="233" t="s">
        <v>1004</v>
      </c>
      <c r="C271" s="233" t="s">
        <v>378</v>
      </c>
      <c r="D271" s="233" t="s">
        <v>1033</v>
      </c>
      <c r="E271" s="234">
        <v>0</v>
      </c>
      <c r="F271" s="234">
        <v>50000</v>
      </c>
      <c r="G271" s="235"/>
      <c r="J271" s="31">
        <v>231669</v>
      </c>
      <c r="K271" s="31" t="b">
        <f t="shared" si="3"/>
        <v>0</v>
      </c>
    </row>
    <row r="272" spans="1:11" ht="153" x14ac:dyDescent="0.25">
      <c r="A272" s="232" t="s">
        <v>1090</v>
      </c>
      <c r="B272" s="233" t="s">
        <v>982</v>
      </c>
      <c r="C272" s="233" t="s">
        <v>380</v>
      </c>
      <c r="D272" s="233" t="s">
        <v>1033</v>
      </c>
      <c r="E272" s="234">
        <v>0</v>
      </c>
      <c r="F272" s="234">
        <v>2170798.77</v>
      </c>
      <c r="G272" s="235"/>
      <c r="J272" s="31">
        <v>41500</v>
      </c>
      <c r="K272" s="31" t="b">
        <f t="shared" si="3"/>
        <v>0</v>
      </c>
    </row>
    <row r="273" spans="1:11" ht="127.5" x14ac:dyDescent="0.25">
      <c r="A273" s="232" t="s">
        <v>1091</v>
      </c>
      <c r="B273" s="233" t="s">
        <v>1016</v>
      </c>
      <c r="C273" s="233" t="s">
        <v>382</v>
      </c>
      <c r="D273" s="233" t="s">
        <v>1033</v>
      </c>
      <c r="E273" s="234">
        <v>220420</v>
      </c>
      <c r="F273" s="234">
        <v>114040.65</v>
      </c>
      <c r="G273" s="235">
        <v>51.737886761636872</v>
      </c>
      <c r="J273" s="31">
        <v>47000</v>
      </c>
      <c r="K273" s="31" t="b">
        <f t="shared" si="3"/>
        <v>0</v>
      </c>
    </row>
    <row r="274" spans="1:11" ht="165.75" x14ac:dyDescent="0.25">
      <c r="A274" s="232" t="s">
        <v>1092</v>
      </c>
      <c r="B274" s="233" t="s">
        <v>1016</v>
      </c>
      <c r="C274" s="233" t="s">
        <v>382</v>
      </c>
      <c r="D274" s="233" t="s">
        <v>1033</v>
      </c>
      <c r="E274" s="234">
        <v>153360</v>
      </c>
      <c r="F274" s="234">
        <v>25103.7</v>
      </c>
      <c r="G274" s="235">
        <v>16.36913145539906</v>
      </c>
      <c r="J274" s="31">
        <v>0</v>
      </c>
      <c r="K274" s="31" t="b">
        <f t="shared" si="3"/>
        <v>0</v>
      </c>
    </row>
    <row r="275" spans="1:11" ht="165.75" x14ac:dyDescent="0.25">
      <c r="A275" s="232" t="s">
        <v>1093</v>
      </c>
      <c r="B275" s="233" t="s">
        <v>1016</v>
      </c>
      <c r="C275" s="233" t="s">
        <v>382</v>
      </c>
      <c r="D275" s="233" t="s">
        <v>1033</v>
      </c>
      <c r="E275" s="234">
        <v>0</v>
      </c>
      <c r="F275" s="234">
        <v>180000</v>
      </c>
      <c r="G275" s="235"/>
      <c r="J275" s="31">
        <v>20500</v>
      </c>
      <c r="K275" s="31" t="b">
        <f t="shared" si="3"/>
        <v>0</v>
      </c>
    </row>
    <row r="276" spans="1:11" ht="165.75" x14ac:dyDescent="0.25">
      <c r="A276" s="232" t="s">
        <v>1094</v>
      </c>
      <c r="B276" s="233" t="s">
        <v>1016</v>
      </c>
      <c r="C276" s="233" t="s">
        <v>382</v>
      </c>
      <c r="D276" s="233" t="s">
        <v>1033</v>
      </c>
      <c r="E276" s="234">
        <v>68580</v>
      </c>
      <c r="F276" s="234">
        <v>10000</v>
      </c>
      <c r="G276" s="235">
        <v>14.581510644502771</v>
      </c>
      <c r="J276" s="31">
        <v>1000</v>
      </c>
      <c r="K276" s="31" t="b">
        <f t="shared" si="3"/>
        <v>0</v>
      </c>
    </row>
    <row r="277" spans="1:11" ht="165.75" x14ac:dyDescent="0.25">
      <c r="A277" s="232" t="s">
        <v>1095</v>
      </c>
      <c r="B277" s="233" t="s">
        <v>1016</v>
      </c>
      <c r="C277" s="233" t="s">
        <v>382</v>
      </c>
      <c r="D277" s="233" t="s">
        <v>1033</v>
      </c>
      <c r="E277" s="234">
        <v>24170</v>
      </c>
      <c r="F277" s="234">
        <v>20000</v>
      </c>
      <c r="G277" s="235">
        <v>82.747207281754243</v>
      </c>
      <c r="J277" s="31">
        <v>181895.78</v>
      </c>
      <c r="K277" s="31" t="b">
        <f t="shared" ref="K277:K340" si="4">J277=F277</f>
        <v>0</v>
      </c>
    </row>
    <row r="278" spans="1:11" ht="178.5" x14ac:dyDescent="0.25">
      <c r="A278" s="232" t="s">
        <v>1096</v>
      </c>
      <c r="B278" s="233" t="s">
        <v>985</v>
      </c>
      <c r="C278" s="233" t="s">
        <v>384</v>
      </c>
      <c r="D278" s="233" t="s">
        <v>1033</v>
      </c>
      <c r="E278" s="234">
        <v>40500</v>
      </c>
      <c r="F278" s="234">
        <v>0</v>
      </c>
      <c r="G278" s="235">
        <v>0</v>
      </c>
      <c r="J278" s="31">
        <v>0</v>
      </c>
      <c r="K278" s="31" t="b">
        <f t="shared" si="4"/>
        <v>1</v>
      </c>
    </row>
    <row r="279" spans="1:11" ht="153" x14ac:dyDescent="0.25">
      <c r="A279" s="232" t="s">
        <v>1097</v>
      </c>
      <c r="B279" s="233" t="s">
        <v>1016</v>
      </c>
      <c r="C279" s="233" t="s">
        <v>386</v>
      </c>
      <c r="D279" s="233" t="s">
        <v>1033</v>
      </c>
      <c r="E279" s="234">
        <v>220570</v>
      </c>
      <c r="F279" s="234">
        <v>117604.44</v>
      </c>
      <c r="G279" s="235">
        <v>53.31842045609104</v>
      </c>
      <c r="J279" s="31">
        <v>0</v>
      </c>
      <c r="K279" s="31" t="b">
        <f t="shared" si="4"/>
        <v>0</v>
      </c>
    </row>
    <row r="280" spans="1:11" ht="165.75" x14ac:dyDescent="0.25">
      <c r="A280" s="232" t="s">
        <v>1098</v>
      </c>
      <c r="B280" s="233" t="s">
        <v>1016</v>
      </c>
      <c r="C280" s="233" t="s">
        <v>386</v>
      </c>
      <c r="D280" s="233" t="s">
        <v>1033</v>
      </c>
      <c r="E280" s="234">
        <v>1650</v>
      </c>
      <c r="F280" s="234">
        <v>3168.88</v>
      </c>
      <c r="G280" s="235">
        <v>192.05333333333334</v>
      </c>
      <c r="J280" s="31">
        <v>110000</v>
      </c>
      <c r="K280" s="31" t="b">
        <f t="shared" si="4"/>
        <v>0</v>
      </c>
    </row>
    <row r="281" spans="1:11" ht="178.5" x14ac:dyDescent="0.25">
      <c r="A281" s="232" t="s">
        <v>1099</v>
      </c>
      <c r="B281" s="233" t="s">
        <v>1016</v>
      </c>
      <c r="C281" s="233" t="s">
        <v>386</v>
      </c>
      <c r="D281" s="233" t="s">
        <v>1033</v>
      </c>
      <c r="E281" s="234">
        <v>41680</v>
      </c>
      <c r="F281" s="234">
        <v>58006.25</v>
      </c>
      <c r="G281" s="235">
        <v>139.17046545105566</v>
      </c>
      <c r="J281" s="31">
        <v>980000</v>
      </c>
      <c r="K281" s="31" t="b">
        <f t="shared" si="4"/>
        <v>0</v>
      </c>
    </row>
    <row r="282" spans="1:11" ht="178.5" x14ac:dyDescent="0.25">
      <c r="A282" s="232" t="s">
        <v>1100</v>
      </c>
      <c r="B282" s="233" t="s">
        <v>1016</v>
      </c>
      <c r="C282" s="233" t="s">
        <v>386</v>
      </c>
      <c r="D282" s="233" t="s">
        <v>1033</v>
      </c>
      <c r="E282" s="234">
        <v>92910</v>
      </c>
      <c r="F282" s="234">
        <v>89049.1</v>
      </c>
      <c r="G282" s="235">
        <v>95.844473146055321</v>
      </c>
      <c r="J282" s="31">
        <v>3500</v>
      </c>
      <c r="K282" s="31" t="b">
        <f t="shared" si="4"/>
        <v>0</v>
      </c>
    </row>
    <row r="283" spans="1:11" ht="242.25" x14ac:dyDescent="0.25">
      <c r="A283" s="232" t="s">
        <v>1101</v>
      </c>
      <c r="B283" s="233" t="s">
        <v>1016</v>
      </c>
      <c r="C283" s="233" t="s">
        <v>386</v>
      </c>
      <c r="D283" s="233" t="s">
        <v>1033</v>
      </c>
      <c r="E283" s="234">
        <v>60730</v>
      </c>
      <c r="F283" s="234">
        <v>121486.28</v>
      </c>
      <c r="G283" s="235">
        <v>200.04327350568087</v>
      </c>
      <c r="J283" s="31">
        <v>566.07000000000005</v>
      </c>
      <c r="K283" s="31" t="b">
        <f t="shared" si="4"/>
        <v>0</v>
      </c>
    </row>
    <row r="284" spans="1:11" ht="267.75" x14ac:dyDescent="0.25">
      <c r="A284" s="232" t="s">
        <v>389</v>
      </c>
      <c r="B284" s="233" t="s">
        <v>1017</v>
      </c>
      <c r="C284" s="233" t="s">
        <v>388</v>
      </c>
      <c r="D284" s="233" t="s">
        <v>1033</v>
      </c>
      <c r="E284" s="234">
        <v>30000</v>
      </c>
      <c r="F284" s="234">
        <v>0</v>
      </c>
      <c r="G284" s="235">
        <v>0</v>
      </c>
      <c r="J284" s="31">
        <v>5750</v>
      </c>
      <c r="K284" s="31" t="b">
        <f t="shared" si="4"/>
        <v>0</v>
      </c>
    </row>
    <row r="285" spans="1:11" ht="267.75" x14ac:dyDescent="0.25">
      <c r="A285" s="232" t="s">
        <v>1102</v>
      </c>
      <c r="B285" s="233" t="s">
        <v>1024</v>
      </c>
      <c r="C285" s="233" t="s">
        <v>388</v>
      </c>
      <c r="D285" s="233" t="s">
        <v>1033</v>
      </c>
      <c r="E285" s="234">
        <v>0</v>
      </c>
      <c r="F285" s="234">
        <v>60000</v>
      </c>
      <c r="G285" s="235"/>
      <c r="J285" s="31">
        <v>16013.83</v>
      </c>
      <c r="K285" s="31" t="b">
        <f t="shared" si="4"/>
        <v>0</v>
      </c>
    </row>
    <row r="286" spans="1:11" ht="102" x14ac:dyDescent="0.25">
      <c r="A286" s="232" t="s">
        <v>391</v>
      </c>
      <c r="B286" s="233" t="s">
        <v>1016</v>
      </c>
      <c r="C286" s="233" t="s">
        <v>390</v>
      </c>
      <c r="D286" s="233" t="s">
        <v>1033</v>
      </c>
      <c r="E286" s="234">
        <v>320</v>
      </c>
      <c r="F286" s="234">
        <v>500</v>
      </c>
      <c r="G286" s="235">
        <v>156.25</v>
      </c>
      <c r="J286" s="31">
        <v>50</v>
      </c>
      <c r="K286" s="31" t="b">
        <f t="shared" si="4"/>
        <v>0</v>
      </c>
    </row>
    <row r="287" spans="1:11" ht="102" x14ac:dyDescent="0.25">
      <c r="A287" s="232" t="s">
        <v>1103</v>
      </c>
      <c r="B287" s="233" t="s">
        <v>1016</v>
      </c>
      <c r="C287" s="233" t="s">
        <v>392</v>
      </c>
      <c r="D287" s="233" t="s">
        <v>1033</v>
      </c>
      <c r="E287" s="234">
        <v>29970</v>
      </c>
      <c r="F287" s="234">
        <v>37017.96</v>
      </c>
      <c r="G287" s="235">
        <v>123.51671671671672</v>
      </c>
      <c r="J287" s="31">
        <v>0</v>
      </c>
      <c r="K287" s="31" t="b">
        <f t="shared" si="4"/>
        <v>0</v>
      </c>
    </row>
    <row r="288" spans="1:11" ht="102" x14ac:dyDescent="0.25">
      <c r="A288" s="232" t="s">
        <v>1103</v>
      </c>
      <c r="B288" s="233" t="s">
        <v>988</v>
      </c>
      <c r="C288" s="233" t="s">
        <v>392</v>
      </c>
      <c r="D288" s="233" t="s">
        <v>1033</v>
      </c>
      <c r="E288" s="234">
        <v>0</v>
      </c>
      <c r="F288" s="234">
        <v>250</v>
      </c>
      <c r="G288" s="235"/>
      <c r="J288" s="31">
        <v>0</v>
      </c>
      <c r="K288" s="31" t="b">
        <f t="shared" si="4"/>
        <v>0</v>
      </c>
    </row>
    <row r="289" spans="1:11" ht="191.25" x14ac:dyDescent="0.25">
      <c r="A289" s="232" t="s">
        <v>1104</v>
      </c>
      <c r="B289" s="233" t="s">
        <v>1016</v>
      </c>
      <c r="C289" s="233" t="s">
        <v>392</v>
      </c>
      <c r="D289" s="233" t="s">
        <v>1033</v>
      </c>
      <c r="E289" s="234">
        <v>123850</v>
      </c>
      <c r="F289" s="234">
        <v>174651.78</v>
      </c>
      <c r="G289" s="235">
        <v>141.0187969317723</v>
      </c>
      <c r="J289" s="31">
        <v>587402.29</v>
      </c>
      <c r="K289" s="31" t="b">
        <f t="shared" si="4"/>
        <v>0</v>
      </c>
    </row>
    <row r="290" spans="1:11" ht="165.75" x14ac:dyDescent="0.25">
      <c r="A290" s="232" t="s">
        <v>1105</v>
      </c>
      <c r="B290" s="233" t="s">
        <v>1016</v>
      </c>
      <c r="C290" s="233" t="s">
        <v>392</v>
      </c>
      <c r="D290" s="233" t="s">
        <v>1033</v>
      </c>
      <c r="E290" s="234">
        <v>13700</v>
      </c>
      <c r="F290" s="234">
        <v>53124.33</v>
      </c>
      <c r="G290" s="235">
        <v>387.7688321167883</v>
      </c>
      <c r="J290" s="31">
        <v>250</v>
      </c>
      <c r="K290" s="31" t="b">
        <f t="shared" si="4"/>
        <v>0</v>
      </c>
    </row>
    <row r="291" spans="1:11" ht="140.25" x14ac:dyDescent="0.25">
      <c r="A291" s="232" t="s">
        <v>395</v>
      </c>
      <c r="B291" s="233" t="s">
        <v>1016</v>
      </c>
      <c r="C291" s="233" t="s">
        <v>394</v>
      </c>
      <c r="D291" s="233" t="s">
        <v>1033</v>
      </c>
      <c r="E291" s="234">
        <v>320</v>
      </c>
      <c r="F291" s="234">
        <v>0</v>
      </c>
      <c r="G291" s="235">
        <v>0</v>
      </c>
      <c r="J291" s="31">
        <v>330704.69</v>
      </c>
      <c r="K291" s="31" t="b">
        <f t="shared" si="4"/>
        <v>0</v>
      </c>
    </row>
    <row r="292" spans="1:11" ht="127.5" x14ac:dyDescent="0.25">
      <c r="A292" s="232" t="s">
        <v>1106</v>
      </c>
      <c r="B292" s="233" t="s">
        <v>971</v>
      </c>
      <c r="C292" s="233" t="s">
        <v>396</v>
      </c>
      <c r="D292" s="233" t="s">
        <v>1033</v>
      </c>
      <c r="E292" s="234">
        <v>20000</v>
      </c>
      <c r="F292" s="234">
        <v>800</v>
      </c>
      <c r="G292" s="235">
        <v>4</v>
      </c>
      <c r="J292" s="31">
        <v>243508877.65000001</v>
      </c>
      <c r="K292" s="31" t="b">
        <f t="shared" si="4"/>
        <v>0</v>
      </c>
    </row>
    <row r="293" spans="1:11" ht="127.5" x14ac:dyDescent="0.25">
      <c r="A293" s="232" t="s">
        <v>1106</v>
      </c>
      <c r="B293" s="233" t="s">
        <v>1007</v>
      </c>
      <c r="C293" s="233" t="s">
        <v>396</v>
      </c>
      <c r="D293" s="233" t="s">
        <v>1033</v>
      </c>
      <c r="E293" s="234">
        <v>1100000</v>
      </c>
      <c r="F293" s="234">
        <v>834993.37</v>
      </c>
      <c r="G293" s="235">
        <v>75.908488181818186</v>
      </c>
      <c r="J293" s="31">
        <v>201750</v>
      </c>
      <c r="K293" s="31" t="b">
        <f t="shared" si="4"/>
        <v>0</v>
      </c>
    </row>
    <row r="294" spans="1:11" ht="127.5" x14ac:dyDescent="0.25">
      <c r="A294" s="232" t="s">
        <v>1107</v>
      </c>
      <c r="B294" s="233" t="s">
        <v>1017</v>
      </c>
      <c r="C294" s="233" t="s">
        <v>396</v>
      </c>
      <c r="D294" s="233" t="s">
        <v>1033</v>
      </c>
      <c r="E294" s="234">
        <v>0</v>
      </c>
      <c r="F294" s="234">
        <v>15000</v>
      </c>
      <c r="G294" s="235"/>
      <c r="J294" s="31">
        <v>39825274.130000003</v>
      </c>
      <c r="K294" s="31" t="b">
        <f t="shared" si="4"/>
        <v>0</v>
      </c>
    </row>
    <row r="295" spans="1:11" ht="127.5" x14ac:dyDescent="0.25">
      <c r="A295" s="232" t="s">
        <v>1106</v>
      </c>
      <c r="B295" s="233" t="s">
        <v>988</v>
      </c>
      <c r="C295" s="233" t="s">
        <v>396</v>
      </c>
      <c r="D295" s="233" t="s">
        <v>1033</v>
      </c>
      <c r="E295" s="234">
        <v>0</v>
      </c>
      <c r="F295" s="234">
        <v>1000</v>
      </c>
      <c r="G295" s="235"/>
      <c r="J295" s="31">
        <v>632605.04</v>
      </c>
      <c r="K295" s="31" t="b">
        <f t="shared" si="4"/>
        <v>0</v>
      </c>
    </row>
    <row r="296" spans="1:11" ht="255" x14ac:dyDescent="0.25">
      <c r="A296" s="232" t="s">
        <v>1108</v>
      </c>
      <c r="B296" s="233" t="s">
        <v>971</v>
      </c>
      <c r="C296" s="233" t="s">
        <v>396</v>
      </c>
      <c r="D296" s="233" t="s">
        <v>1033</v>
      </c>
      <c r="E296" s="234">
        <v>10000</v>
      </c>
      <c r="F296" s="234">
        <v>39000</v>
      </c>
      <c r="G296" s="235">
        <v>390</v>
      </c>
      <c r="J296" s="31">
        <v>131782.06</v>
      </c>
      <c r="K296" s="31" t="b">
        <f t="shared" si="4"/>
        <v>0</v>
      </c>
    </row>
    <row r="297" spans="1:11" ht="89.25" x14ac:dyDescent="0.25">
      <c r="A297" s="232" t="s">
        <v>399</v>
      </c>
      <c r="B297" s="233" t="s">
        <v>1016</v>
      </c>
      <c r="C297" s="233" t="s">
        <v>398</v>
      </c>
      <c r="D297" s="233" t="s">
        <v>1033</v>
      </c>
      <c r="E297" s="234">
        <v>109190</v>
      </c>
      <c r="F297" s="234">
        <v>0</v>
      </c>
      <c r="G297" s="235">
        <v>0</v>
      </c>
      <c r="J297" s="31">
        <v>12500</v>
      </c>
      <c r="K297" s="31" t="b">
        <f t="shared" si="4"/>
        <v>0</v>
      </c>
    </row>
    <row r="298" spans="1:11" ht="102" x14ac:dyDescent="0.25">
      <c r="A298" s="232" t="s">
        <v>1109</v>
      </c>
      <c r="B298" s="233" t="s">
        <v>969</v>
      </c>
      <c r="C298" s="233" t="s">
        <v>398</v>
      </c>
      <c r="D298" s="233" t="s">
        <v>1033</v>
      </c>
      <c r="E298" s="234">
        <v>4500</v>
      </c>
      <c r="F298" s="234">
        <v>0</v>
      </c>
      <c r="G298" s="235">
        <v>0</v>
      </c>
      <c r="J298" s="31">
        <v>25000</v>
      </c>
      <c r="K298" s="31" t="b">
        <f t="shared" si="4"/>
        <v>0</v>
      </c>
    </row>
    <row r="299" spans="1:11" ht="102" x14ac:dyDescent="0.25">
      <c r="A299" s="232" t="s">
        <v>1109</v>
      </c>
      <c r="B299" s="233" t="s">
        <v>1016</v>
      </c>
      <c r="C299" s="233" t="s">
        <v>398</v>
      </c>
      <c r="D299" s="233" t="s">
        <v>1033</v>
      </c>
      <c r="E299" s="234">
        <v>4010130</v>
      </c>
      <c r="F299" s="234">
        <v>611409.99</v>
      </c>
      <c r="G299" s="235">
        <v>15.246637640176253</v>
      </c>
      <c r="J299" s="31">
        <v>50000</v>
      </c>
      <c r="K299" s="31" t="b">
        <f t="shared" si="4"/>
        <v>0</v>
      </c>
    </row>
    <row r="300" spans="1:11" ht="102" x14ac:dyDescent="0.25">
      <c r="A300" s="232" t="s">
        <v>1109</v>
      </c>
      <c r="B300" s="233" t="s">
        <v>987</v>
      </c>
      <c r="C300" s="233" t="s">
        <v>398</v>
      </c>
      <c r="D300" s="233" t="s">
        <v>1033</v>
      </c>
      <c r="E300" s="234">
        <v>0</v>
      </c>
      <c r="F300" s="234">
        <v>300</v>
      </c>
      <c r="G300" s="235"/>
      <c r="J300" s="31">
        <v>2170798.77</v>
      </c>
      <c r="K300" s="31" t="b">
        <f t="shared" si="4"/>
        <v>0</v>
      </c>
    </row>
    <row r="301" spans="1:11" ht="102" x14ac:dyDescent="0.25">
      <c r="A301" s="232" t="s">
        <v>1110</v>
      </c>
      <c r="B301" s="233" t="s">
        <v>988</v>
      </c>
      <c r="C301" s="233" t="s">
        <v>398</v>
      </c>
      <c r="D301" s="233" t="s">
        <v>1033</v>
      </c>
      <c r="E301" s="234">
        <v>6800</v>
      </c>
      <c r="F301" s="234">
        <v>8977.9</v>
      </c>
      <c r="G301" s="235">
        <v>132.02794117647059</v>
      </c>
      <c r="J301" s="31">
        <v>114040.65</v>
      </c>
      <c r="K301" s="31" t="b">
        <f t="shared" si="4"/>
        <v>0</v>
      </c>
    </row>
    <row r="302" spans="1:11" ht="191.25" x14ac:dyDescent="0.25">
      <c r="A302" s="232" t="s">
        <v>1111</v>
      </c>
      <c r="B302" s="233" t="s">
        <v>1016</v>
      </c>
      <c r="C302" s="233" t="s">
        <v>398</v>
      </c>
      <c r="D302" s="233" t="s">
        <v>1033</v>
      </c>
      <c r="E302" s="234">
        <v>139000</v>
      </c>
      <c r="F302" s="234">
        <v>135365.67000000001</v>
      </c>
      <c r="G302" s="235">
        <v>97.385374100719417</v>
      </c>
      <c r="J302" s="31">
        <v>25103.7</v>
      </c>
      <c r="K302" s="31" t="b">
        <f t="shared" si="4"/>
        <v>0</v>
      </c>
    </row>
    <row r="303" spans="1:11" ht="191.25" x14ac:dyDescent="0.25">
      <c r="A303" s="232" t="s">
        <v>1112</v>
      </c>
      <c r="B303" s="233" t="s">
        <v>982</v>
      </c>
      <c r="C303" s="233" t="s">
        <v>398</v>
      </c>
      <c r="D303" s="233" t="s">
        <v>1033</v>
      </c>
      <c r="E303" s="234">
        <v>0</v>
      </c>
      <c r="F303" s="234">
        <v>76459.77</v>
      </c>
      <c r="G303" s="235"/>
      <c r="J303" s="31">
        <v>180000</v>
      </c>
      <c r="K303" s="31" t="b">
        <f t="shared" si="4"/>
        <v>0</v>
      </c>
    </row>
    <row r="304" spans="1:11" ht="114.75" x14ac:dyDescent="0.25">
      <c r="A304" s="232" t="s">
        <v>1113</v>
      </c>
      <c r="B304" s="233" t="s">
        <v>1016</v>
      </c>
      <c r="C304" s="233" t="s">
        <v>398</v>
      </c>
      <c r="D304" s="233" t="s">
        <v>1033</v>
      </c>
      <c r="E304" s="234">
        <v>37800</v>
      </c>
      <c r="F304" s="234">
        <v>24097.69</v>
      </c>
      <c r="G304" s="235">
        <v>63.750502645502642</v>
      </c>
      <c r="J304" s="31">
        <v>10000</v>
      </c>
      <c r="K304" s="31" t="b">
        <f t="shared" si="4"/>
        <v>0</v>
      </c>
    </row>
    <row r="305" spans="1:11" ht="127.5" x14ac:dyDescent="0.25">
      <c r="A305" s="232" t="s">
        <v>1114</v>
      </c>
      <c r="B305" s="233" t="s">
        <v>969</v>
      </c>
      <c r="C305" s="233" t="s">
        <v>398</v>
      </c>
      <c r="D305" s="233" t="s">
        <v>1033</v>
      </c>
      <c r="E305" s="234">
        <v>486000</v>
      </c>
      <c r="F305" s="234">
        <v>148000</v>
      </c>
      <c r="G305" s="235">
        <v>30.452674897119341</v>
      </c>
      <c r="J305" s="31">
        <v>20000</v>
      </c>
      <c r="K305" s="31" t="b">
        <f t="shared" si="4"/>
        <v>0</v>
      </c>
    </row>
    <row r="306" spans="1:11" ht="127.5" x14ac:dyDescent="0.25">
      <c r="A306" s="232" t="s">
        <v>1114</v>
      </c>
      <c r="B306" s="233" t="s">
        <v>1016</v>
      </c>
      <c r="C306" s="233" t="s">
        <v>398</v>
      </c>
      <c r="D306" s="233" t="s">
        <v>1033</v>
      </c>
      <c r="E306" s="234">
        <v>6480</v>
      </c>
      <c r="F306" s="234">
        <v>0</v>
      </c>
      <c r="G306" s="235">
        <v>0</v>
      </c>
      <c r="J306" s="31">
        <v>0</v>
      </c>
      <c r="K306" s="31" t="b">
        <f t="shared" si="4"/>
        <v>1</v>
      </c>
    </row>
    <row r="307" spans="1:11" ht="229.5" x14ac:dyDescent="0.25">
      <c r="A307" s="232" t="s">
        <v>1115</v>
      </c>
      <c r="B307" s="233" t="s">
        <v>1016</v>
      </c>
      <c r="C307" s="233" t="s">
        <v>398</v>
      </c>
      <c r="D307" s="233" t="s">
        <v>1033</v>
      </c>
      <c r="E307" s="234">
        <v>487530</v>
      </c>
      <c r="F307" s="234">
        <v>1365174.06</v>
      </c>
      <c r="G307" s="235">
        <v>280.01847270937174</v>
      </c>
      <c r="J307" s="31">
        <v>117604.44</v>
      </c>
      <c r="K307" s="31" t="b">
        <f t="shared" si="4"/>
        <v>0</v>
      </c>
    </row>
    <row r="308" spans="1:11" ht="229.5" x14ac:dyDescent="0.25">
      <c r="A308" s="232" t="s">
        <v>1116</v>
      </c>
      <c r="B308" s="233" t="s">
        <v>982</v>
      </c>
      <c r="C308" s="233" t="s">
        <v>398</v>
      </c>
      <c r="D308" s="233" t="s">
        <v>1033</v>
      </c>
      <c r="E308" s="234">
        <v>0</v>
      </c>
      <c r="F308" s="234">
        <v>653477.05000000005</v>
      </c>
      <c r="G308" s="235"/>
      <c r="J308" s="31">
        <v>3168.88</v>
      </c>
      <c r="K308" s="31" t="b">
        <f t="shared" si="4"/>
        <v>0</v>
      </c>
    </row>
    <row r="309" spans="1:11" ht="165.75" x14ac:dyDescent="0.25">
      <c r="A309" s="232" t="s">
        <v>1117</v>
      </c>
      <c r="B309" s="233" t="s">
        <v>1016</v>
      </c>
      <c r="C309" s="233" t="s">
        <v>398</v>
      </c>
      <c r="D309" s="233" t="s">
        <v>1033</v>
      </c>
      <c r="E309" s="234">
        <v>342880</v>
      </c>
      <c r="F309" s="234">
        <v>185000</v>
      </c>
      <c r="G309" s="235">
        <v>53.95473635090994</v>
      </c>
      <c r="J309" s="31">
        <v>58006.25</v>
      </c>
      <c r="K309" s="31" t="b">
        <f t="shared" si="4"/>
        <v>0</v>
      </c>
    </row>
    <row r="310" spans="1:11" ht="114.75" x14ac:dyDescent="0.25">
      <c r="A310" s="232" t="s">
        <v>1118</v>
      </c>
      <c r="B310" s="233" t="s">
        <v>969</v>
      </c>
      <c r="C310" s="233" t="s">
        <v>398</v>
      </c>
      <c r="D310" s="233" t="s">
        <v>1033</v>
      </c>
      <c r="E310" s="234">
        <v>0</v>
      </c>
      <c r="F310" s="234">
        <v>25000</v>
      </c>
      <c r="G310" s="235"/>
      <c r="J310" s="31">
        <v>89049.1</v>
      </c>
      <c r="K310" s="31" t="b">
        <f t="shared" si="4"/>
        <v>0</v>
      </c>
    </row>
    <row r="311" spans="1:11" ht="114.75" x14ac:dyDescent="0.25">
      <c r="A311" s="232" t="s">
        <v>1118</v>
      </c>
      <c r="B311" s="233" t="s">
        <v>1016</v>
      </c>
      <c r="C311" s="233" t="s">
        <v>398</v>
      </c>
      <c r="D311" s="233" t="s">
        <v>1033</v>
      </c>
      <c r="E311" s="234">
        <v>10110</v>
      </c>
      <c r="F311" s="234">
        <v>9800</v>
      </c>
      <c r="G311" s="235">
        <v>96.933728981206727</v>
      </c>
      <c r="J311" s="31">
        <v>121486.28</v>
      </c>
      <c r="K311" s="31" t="b">
        <f t="shared" si="4"/>
        <v>0</v>
      </c>
    </row>
    <row r="312" spans="1:11" ht="127.5" x14ac:dyDescent="0.25">
      <c r="A312" s="232" t="s">
        <v>1119</v>
      </c>
      <c r="B312" s="233" t="s">
        <v>1016</v>
      </c>
      <c r="C312" s="233" t="s">
        <v>398</v>
      </c>
      <c r="D312" s="233" t="s">
        <v>1033</v>
      </c>
      <c r="E312" s="234">
        <v>11060</v>
      </c>
      <c r="F312" s="234">
        <v>0</v>
      </c>
      <c r="G312" s="235">
        <v>0</v>
      </c>
      <c r="J312" s="31">
        <v>0</v>
      </c>
      <c r="K312" s="31" t="b">
        <f t="shared" si="4"/>
        <v>1</v>
      </c>
    </row>
    <row r="313" spans="1:11" ht="153" x14ac:dyDescent="0.25">
      <c r="A313" s="232" t="s">
        <v>1120</v>
      </c>
      <c r="B313" s="233" t="s">
        <v>1016</v>
      </c>
      <c r="C313" s="233" t="s">
        <v>398</v>
      </c>
      <c r="D313" s="233" t="s">
        <v>1033</v>
      </c>
      <c r="E313" s="234">
        <v>8000</v>
      </c>
      <c r="F313" s="234">
        <v>9150</v>
      </c>
      <c r="G313" s="235">
        <v>114.375</v>
      </c>
      <c r="J313" s="31">
        <v>60000</v>
      </c>
      <c r="K313" s="31" t="b">
        <f t="shared" si="4"/>
        <v>0</v>
      </c>
    </row>
    <row r="314" spans="1:11" ht="89.25" x14ac:dyDescent="0.25">
      <c r="A314" s="232" t="s">
        <v>401</v>
      </c>
      <c r="B314" s="233" t="s">
        <v>1024</v>
      </c>
      <c r="C314" s="233" t="s">
        <v>400</v>
      </c>
      <c r="D314" s="233" t="s">
        <v>1033</v>
      </c>
      <c r="E314" s="234">
        <v>0</v>
      </c>
      <c r="F314" s="234">
        <v>20000</v>
      </c>
      <c r="G314" s="235"/>
      <c r="J314" s="31">
        <v>500</v>
      </c>
      <c r="K314" s="31" t="b">
        <f t="shared" si="4"/>
        <v>0</v>
      </c>
    </row>
    <row r="315" spans="1:11" ht="153" x14ac:dyDescent="0.25">
      <c r="A315" s="232" t="s">
        <v>1121</v>
      </c>
      <c r="B315" s="233" t="s">
        <v>971</v>
      </c>
      <c r="C315" s="233" t="s">
        <v>402</v>
      </c>
      <c r="D315" s="233" t="s">
        <v>1033</v>
      </c>
      <c r="E315" s="234">
        <v>0</v>
      </c>
      <c r="F315" s="234">
        <v>44800</v>
      </c>
      <c r="G315" s="235"/>
      <c r="J315" s="31">
        <v>37017.96</v>
      </c>
      <c r="K315" s="31" t="b">
        <f t="shared" si="4"/>
        <v>0</v>
      </c>
    </row>
    <row r="316" spans="1:11" ht="140.25" x14ac:dyDescent="0.25">
      <c r="A316" s="232" t="s">
        <v>1122</v>
      </c>
      <c r="B316" s="233" t="s">
        <v>988</v>
      </c>
      <c r="C316" s="233" t="s">
        <v>402</v>
      </c>
      <c r="D316" s="233" t="s">
        <v>1033</v>
      </c>
      <c r="E316" s="234">
        <v>0</v>
      </c>
      <c r="F316" s="234">
        <v>40000</v>
      </c>
      <c r="G316" s="235"/>
      <c r="J316" s="31">
        <v>250</v>
      </c>
      <c r="K316" s="31" t="b">
        <f t="shared" si="4"/>
        <v>0</v>
      </c>
    </row>
    <row r="317" spans="1:11" ht="102" x14ac:dyDescent="0.25">
      <c r="A317" s="232" t="s">
        <v>405</v>
      </c>
      <c r="B317" s="233" t="s">
        <v>1123</v>
      </c>
      <c r="C317" s="233" t="s">
        <v>404</v>
      </c>
      <c r="D317" s="233" t="s">
        <v>1033</v>
      </c>
      <c r="E317" s="234">
        <v>0</v>
      </c>
      <c r="F317" s="234">
        <v>1000</v>
      </c>
      <c r="G317" s="235"/>
      <c r="J317" s="31">
        <v>174651.78</v>
      </c>
      <c r="K317" s="31" t="b">
        <f t="shared" si="4"/>
        <v>0</v>
      </c>
    </row>
    <row r="318" spans="1:11" ht="102" x14ac:dyDescent="0.25">
      <c r="A318" s="232" t="s">
        <v>405</v>
      </c>
      <c r="B318" s="233" t="s">
        <v>1016</v>
      </c>
      <c r="C318" s="233" t="s">
        <v>404</v>
      </c>
      <c r="D318" s="233" t="s">
        <v>1033</v>
      </c>
      <c r="E318" s="234">
        <v>0</v>
      </c>
      <c r="F318" s="234">
        <v>20000</v>
      </c>
      <c r="G318" s="235"/>
      <c r="J318" s="31">
        <v>53124.33</v>
      </c>
      <c r="K318" s="31" t="b">
        <f t="shared" si="4"/>
        <v>0</v>
      </c>
    </row>
    <row r="319" spans="1:11" ht="114.75" x14ac:dyDescent="0.25">
      <c r="A319" s="232" t="s">
        <v>1124</v>
      </c>
      <c r="B319" s="233" t="s">
        <v>1016</v>
      </c>
      <c r="C319" s="233" t="s">
        <v>404</v>
      </c>
      <c r="D319" s="233" t="s">
        <v>1033</v>
      </c>
      <c r="E319" s="234">
        <v>5916630</v>
      </c>
      <c r="F319" s="234">
        <v>9900063.3200000003</v>
      </c>
      <c r="G319" s="235">
        <v>167.32605080932896</v>
      </c>
      <c r="J319" s="31">
        <v>0</v>
      </c>
      <c r="K319" s="31" t="b">
        <f t="shared" si="4"/>
        <v>0</v>
      </c>
    </row>
    <row r="320" spans="1:11" ht="114.75" x14ac:dyDescent="0.25">
      <c r="A320" s="232" t="s">
        <v>1124</v>
      </c>
      <c r="B320" s="233" t="s">
        <v>988</v>
      </c>
      <c r="C320" s="233" t="s">
        <v>404</v>
      </c>
      <c r="D320" s="233" t="s">
        <v>1033</v>
      </c>
      <c r="E320" s="234">
        <v>93190</v>
      </c>
      <c r="F320" s="234">
        <v>175121.95</v>
      </c>
      <c r="G320" s="235">
        <v>187.91925099259578</v>
      </c>
      <c r="J320" s="31">
        <v>800</v>
      </c>
      <c r="K320" s="31" t="b">
        <f t="shared" si="4"/>
        <v>0</v>
      </c>
    </row>
    <row r="321" spans="1:11" ht="114.75" x14ac:dyDescent="0.25">
      <c r="A321" s="232" t="s">
        <v>1125</v>
      </c>
      <c r="B321" s="233" t="s">
        <v>982</v>
      </c>
      <c r="C321" s="233" t="s">
        <v>404</v>
      </c>
      <c r="D321" s="233" t="s">
        <v>1033</v>
      </c>
      <c r="E321" s="234">
        <v>0</v>
      </c>
      <c r="F321" s="234">
        <v>524042.85</v>
      </c>
      <c r="G321" s="235"/>
      <c r="J321" s="31">
        <v>834993.37</v>
      </c>
      <c r="K321" s="31" t="b">
        <f t="shared" si="4"/>
        <v>0</v>
      </c>
    </row>
    <row r="322" spans="1:11" ht="306" x14ac:dyDescent="0.25">
      <c r="A322" s="232" t="s">
        <v>1126</v>
      </c>
      <c r="B322" s="233" t="s">
        <v>1016</v>
      </c>
      <c r="C322" s="233" t="s">
        <v>404</v>
      </c>
      <c r="D322" s="233" t="s">
        <v>1033</v>
      </c>
      <c r="E322" s="234">
        <v>44260</v>
      </c>
      <c r="F322" s="234">
        <v>9750</v>
      </c>
      <c r="G322" s="235">
        <v>22.028920018075013</v>
      </c>
      <c r="J322" s="31">
        <v>15000</v>
      </c>
      <c r="K322" s="31" t="b">
        <f t="shared" si="4"/>
        <v>0</v>
      </c>
    </row>
    <row r="323" spans="1:11" ht="127.5" x14ac:dyDescent="0.25">
      <c r="A323" s="232" t="s">
        <v>1127</v>
      </c>
      <c r="B323" s="233" t="s">
        <v>1016</v>
      </c>
      <c r="C323" s="233" t="s">
        <v>404</v>
      </c>
      <c r="D323" s="233" t="s">
        <v>1033</v>
      </c>
      <c r="E323" s="234">
        <v>34290</v>
      </c>
      <c r="F323" s="234">
        <v>0</v>
      </c>
      <c r="G323" s="235">
        <v>0</v>
      </c>
      <c r="J323" s="31">
        <v>1000</v>
      </c>
      <c r="K323" s="31" t="b">
        <f t="shared" si="4"/>
        <v>0</v>
      </c>
    </row>
    <row r="324" spans="1:11" ht="127.5" x14ac:dyDescent="0.25">
      <c r="A324" s="232" t="s">
        <v>1128</v>
      </c>
      <c r="B324" s="233" t="s">
        <v>1016</v>
      </c>
      <c r="C324" s="233" t="s">
        <v>404</v>
      </c>
      <c r="D324" s="233" t="s">
        <v>1033</v>
      </c>
      <c r="E324" s="234">
        <v>3430</v>
      </c>
      <c r="F324" s="234">
        <v>0</v>
      </c>
      <c r="G324" s="235">
        <v>0</v>
      </c>
      <c r="J324" s="31">
        <v>39000</v>
      </c>
      <c r="K324" s="31" t="b">
        <f t="shared" si="4"/>
        <v>0</v>
      </c>
    </row>
    <row r="325" spans="1:11" ht="140.25" x14ac:dyDescent="0.25">
      <c r="A325" s="232" t="s">
        <v>1129</v>
      </c>
      <c r="B325" s="233" t="s">
        <v>1016</v>
      </c>
      <c r="C325" s="233" t="s">
        <v>404</v>
      </c>
      <c r="D325" s="233" t="s">
        <v>1033</v>
      </c>
      <c r="E325" s="234">
        <v>182280</v>
      </c>
      <c r="F325" s="234">
        <v>315500</v>
      </c>
      <c r="G325" s="235">
        <v>173.08536317752908</v>
      </c>
      <c r="J325" s="31">
        <v>0</v>
      </c>
      <c r="K325" s="31" t="b">
        <f t="shared" si="4"/>
        <v>0</v>
      </c>
    </row>
    <row r="326" spans="1:11" ht="140.25" x14ac:dyDescent="0.25">
      <c r="A326" s="232" t="s">
        <v>1130</v>
      </c>
      <c r="B326" s="233" t="s">
        <v>1016</v>
      </c>
      <c r="C326" s="233" t="s">
        <v>404</v>
      </c>
      <c r="D326" s="233" t="s">
        <v>1033</v>
      </c>
      <c r="E326" s="234">
        <v>40480</v>
      </c>
      <c r="F326" s="234">
        <v>49427.34</v>
      </c>
      <c r="G326" s="235">
        <v>122.10311264822134</v>
      </c>
      <c r="J326" s="31">
        <v>0</v>
      </c>
      <c r="K326" s="31" t="b">
        <f t="shared" si="4"/>
        <v>0</v>
      </c>
    </row>
    <row r="327" spans="1:11" ht="140.25" x14ac:dyDescent="0.25">
      <c r="A327" s="232" t="s">
        <v>1131</v>
      </c>
      <c r="B327" s="233" t="s">
        <v>1016</v>
      </c>
      <c r="C327" s="233" t="s">
        <v>404</v>
      </c>
      <c r="D327" s="233" t="s">
        <v>1033</v>
      </c>
      <c r="E327" s="234">
        <v>0</v>
      </c>
      <c r="F327" s="234">
        <v>5000</v>
      </c>
      <c r="G327" s="235"/>
      <c r="J327" s="31">
        <v>611409.99</v>
      </c>
      <c r="K327" s="31" t="b">
        <f t="shared" si="4"/>
        <v>0</v>
      </c>
    </row>
    <row r="328" spans="1:11" ht="127.5" x14ac:dyDescent="0.25">
      <c r="A328" s="232" t="s">
        <v>1132</v>
      </c>
      <c r="B328" s="233" t="s">
        <v>1016</v>
      </c>
      <c r="C328" s="233" t="s">
        <v>404</v>
      </c>
      <c r="D328" s="233" t="s">
        <v>1033</v>
      </c>
      <c r="E328" s="234">
        <v>64020</v>
      </c>
      <c r="F328" s="234">
        <v>46757.61</v>
      </c>
      <c r="G328" s="235">
        <v>73.035941893158395</v>
      </c>
      <c r="J328" s="31">
        <v>300</v>
      </c>
      <c r="K328" s="31" t="b">
        <f t="shared" si="4"/>
        <v>0</v>
      </c>
    </row>
    <row r="329" spans="1:11" ht="127.5" x14ac:dyDescent="0.25">
      <c r="A329" s="232" t="s">
        <v>1132</v>
      </c>
      <c r="B329" s="233" t="s">
        <v>988</v>
      </c>
      <c r="C329" s="233" t="s">
        <v>404</v>
      </c>
      <c r="D329" s="233" t="s">
        <v>1033</v>
      </c>
      <c r="E329" s="234">
        <v>72740</v>
      </c>
      <c r="F329" s="234">
        <v>39278.18</v>
      </c>
      <c r="G329" s="235">
        <v>53.998047841627717</v>
      </c>
      <c r="J329" s="31">
        <v>8977.9</v>
      </c>
      <c r="K329" s="31" t="b">
        <f t="shared" si="4"/>
        <v>0</v>
      </c>
    </row>
    <row r="330" spans="1:11" ht="153" x14ac:dyDescent="0.25">
      <c r="A330" s="232" t="s">
        <v>1133</v>
      </c>
      <c r="B330" s="233" t="s">
        <v>1016</v>
      </c>
      <c r="C330" s="233" t="s">
        <v>404</v>
      </c>
      <c r="D330" s="233" t="s">
        <v>1033</v>
      </c>
      <c r="E330" s="234">
        <v>12640</v>
      </c>
      <c r="F330" s="234">
        <v>20000</v>
      </c>
      <c r="G330" s="235">
        <v>158.22784810126583</v>
      </c>
      <c r="J330" s="31">
        <v>135365.67000000001</v>
      </c>
      <c r="K330" s="31" t="b">
        <f t="shared" si="4"/>
        <v>0</v>
      </c>
    </row>
    <row r="331" spans="1:11" ht="178.5" x14ac:dyDescent="0.25">
      <c r="A331" s="232" t="s">
        <v>1134</v>
      </c>
      <c r="B331" s="233" t="s">
        <v>980</v>
      </c>
      <c r="C331" s="233" t="s">
        <v>406</v>
      </c>
      <c r="D331" s="233" t="s">
        <v>1033</v>
      </c>
      <c r="E331" s="234">
        <v>0</v>
      </c>
      <c r="F331" s="234">
        <v>-29568.959999999999</v>
      </c>
      <c r="G331" s="235"/>
      <c r="J331" s="31">
        <v>76459.77</v>
      </c>
      <c r="K331" s="31" t="b">
        <f t="shared" si="4"/>
        <v>0</v>
      </c>
    </row>
    <row r="332" spans="1:11" ht="178.5" x14ac:dyDescent="0.25">
      <c r="A332" s="232" t="s">
        <v>1134</v>
      </c>
      <c r="B332" s="233" t="s">
        <v>971</v>
      </c>
      <c r="C332" s="233" t="s">
        <v>406</v>
      </c>
      <c r="D332" s="233" t="s">
        <v>1033</v>
      </c>
      <c r="E332" s="234">
        <v>0</v>
      </c>
      <c r="F332" s="234">
        <v>183931.01</v>
      </c>
      <c r="G332" s="235"/>
      <c r="J332" s="31">
        <v>24097.69</v>
      </c>
      <c r="K332" s="31" t="b">
        <f t="shared" si="4"/>
        <v>0</v>
      </c>
    </row>
    <row r="333" spans="1:11" ht="178.5" x14ac:dyDescent="0.25">
      <c r="A333" s="232" t="s">
        <v>1134</v>
      </c>
      <c r="B333" s="233" t="s">
        <v>987</v>
      </c>
      <c r="C333" s="233" t="s">
        <v>406</v>
      </c>
      <c r="D333" s="233" t="s">
        <v>1033</v>
      </c>
      <c r="E333" s="234">
        <v>0</v>
      </c>
      <c r="F333" s="234">
        <v>3286.76</v>
      </c>
      <c r="G333" s="235"/>
      <c r="J333" s="31">
        <v>148000</v>
      </c>
      <c r="K333" s="31" t="b">
        <f t="shared" si="4"/>
        <v>0</v>
      </c>
    </row>
    <row r="334" spans="1:11" ht="178.5" x14ac:dyDescent="0.25">
      <c r="A334" s="232" t="s">
        <v>1134</v>
      </c>
      <c r="B334" s="233" t="s">
        <v>982</v>
      </c>
      <c r="C334" s="233" t="s">
        <v>406</v>
      </c>
      <c r="D334" s="233" t="s">
        <v>1033</v>
      </c>
      <c r="E334" s="234">
        <v>0</v>
      </c>
      <c r="F334" s="234">
        <v>56.87</v>
      </c>
      <c r="G334" s="235"/>
      <c r="J334" s="31">
        <v>0</v>
      </c>
      <c r="K334" s="31" t="b">
        <f t="shared" si="4"/>
        <v>0</v>
      </c>
    </row>
    <row r="335" spans="1:11" ht="140.25" x14ac:dyDescent="0.25">
      <c r="A335" s="232" t="s">
        <v>409</v>
      </c>
      <c r="B335" s="233" t="s">
        <v>1024</v>
      </c>
      <c r="C335" s="233" t="s">
        <v>408</v>
      </c>
      <c r="D335" s="233" t="s">
        <v>1033</v>
      </c>
      <c r="E335" s="234">
        <v>0</v>
      </c>
      <c r="F335" s="234">
        <v>35000</v>
      </c>
      <c r="G335" s="235"/>
      <c r="J335" s="31">
        <v>1365174.06</v>
      </c>
      <c r="K335" s="31" t="b">
        <f t="shared" si="4"/>
        <v>0</v>
      </c>
    </row>
    <row r="336" spans="1:11" ht="191.25" x14ac:dyDescent="0.25">
      <c r="A336" s="232" t="s">
        <v>411</v>
      </c>
      <c r="B336" s="233" t="s">
        <v>970</v>
      </c>
      <c r="C336" s="233" t="s">
        <v>410</v>
      </c>
      <c r="D336" s="233" t="s">
        <v>1033</v>
      </c>
      <c r="E336" s="234">
        <v>1800000</v>
      </c>
      <c r="F336" s="234">
        <v>1475167.05</v>
      </c>
      <c r="G336" s="235">
        <v>81.953725000000006</v>
      </c>
      <c r="J336" s="31">
        <v>653477.05000000005</v>
      </c>
      <c r="K336" s="31" t="b">
        <f t="shared" si="4"/>
        <v>0</v>
      </c>
    </row>
    <row r="337" spans="1:11" ht="165.75" x14ac:dyDescent="0.25">
      <c r="A337" s="232" t="s">
        <v>413</v>
      </c>
      <c r="B337" s="233" t="s">
        <v>970</v>
      </c>
      <c r="C337" s="233" t="s">
        <v>412</v>
      </c>
      <c r="D337" s="233" t="s">
        <v>1033</v>
      </c>
      <c r="E337" s="234">
        <v>200000</v>
      </c>
      <c r="F337" s="234">
        <v>63694.41</v>
      </c>
      <c r="G337" s="235">
        <v>31.847204999999999</v>
      </c>
      <c r="J337" s="31">
        <v>185000</v>
      </c>
      <c r="K337" s="31" t="b">
        <f t="shared" si="4"/>
        <v>0</v>
      </c>
    </row>
    <row r="338" spans="1:11" ht="76.5" x14ac:dyDescent="0.25">
      <c r="A338" s="247" t="s">
        <v>415</v>
      </c>
      <c r="B338" s="248" t="s">
        <v>1016</v>
      </c>
      <c r="C338" s="248" t="s">
        <v>414</v>
      </c>
      <c r="D338" s="248" t="s">
        <v>1033</v>
      </c>
      <c r="E338" s="249">
        <v>0</v>
      </c>
      <c r="F338" s="249">
        <v>1688365.64</v>
      </c>
      <c r="G338" s="235"/>
      <c r="J338" s="31">
        <v>25000</v>
      </c>
      <c r="K338" s="31" t="b">
        <f t="shared" si="4"/>
        <v>0</v>
      </c>
    </row>
    <row r="339" spans="1:11" ht="76.5" x14ac:dyDescent="0.25">
      <c r="A339" s="232" t="s">
        <v>415</v>
      </c>
      <c r="B339" s="233" t="s">
        <v>988</v>
      </c>
      <c r="C339" s="233" t="s">
        <v>414</v>
      </c>
      <c r="D339" s="233" t="s">
        <v>1033</v>
      </c>
      <c r="E339" s="234">
        <v>24900</v>
      </c>
      <c r="F339" s="234">
        <v>24030.720000000001</v>
      </c>
      <c r="G339" s="235">
        <v>96.508915662650608</v>
      </c>
      <c r="J339" s="31">
        <v>9800</v>
      </c>
      <c r="K339" s="31" t="b">
        <f t="shared" si="4"/>
        <v>0</v>
      </c>
    </row>
    <row r="340" spans="1:11" ht="102" x14ac:dyDescent="0.25">
      <c r="A340" s="232" t="s">
        <v>417</v>
      </c>
      <c r="B340" s="233" t="s">
        <v>1010</v>
      </c>
      <c r="C340" s="233" t="s">
        <v>416</v>
      </c>
      <c r="D340" s="233" t="s">
        <v>1033</v>
      </c>
      <c r="E340" s="234">
        <v>0</v>
      </c>
      <c r="F340" s="234">
        <v>15527.24</v>
      </c>
      <c r="G340" s="235"/>
      <c r="J340" s="31">
        <v>0</v>
      </c>
      <c r="K340" s="31" t="b">
        <f t="shared" si="4"/>
        <v>0</v>
      </c>
    </row>
    <row r="341" spans="1:11" ht="102" x14ac:dyDescent="0.25">
      <c r="A341" s="232" t="s">
        <v>417</v>
      </c>
      <c r="B341" s="233" t="s">
        <v>1011</v>
      </c>
      <c r="C341" s="233" t="s">
        <v>416</v>
      </c>
      <c r="D341" s="233" t="s">
        <v>1033</v>
      </c>
      <c r="E341" s="234">
        <v>10300</v>
      </c>
      <c r="F341" s="234">
        <v>82807.81</v>
      </c>
      <c r="G341" s="235">
        <v>803.95932038834951</v>
      </c>
      <c r="J341" s="31">
        <v>9150</v>
      </c>
      <c r="K341" s="31" t="b">
        <f t="shared" ref="K341:K404" si="5">J341=F341</f>
        <v>0</v>
      </c>
    </row>
    <row r="342" spans="1:11" ht="102" x14ac:dyDescent="0.25">
      <c r="A342" s="232" t="s">
        <v>417</v>
      </c>
      <c r="B342" s="233" t="s">
        <v>980</v>
      </c>
      <c r="C342" s="233" t="s">
        <v>416</v>
      </c>
      <c r="D342" s="233" t="s">
        <v>1033</v>
      </c>
      <c r="E342" s="234">
        <v>8756000</v>
      </c>
      <c r="F342" s="234">
        <v>28090567.870000001</v>
      </c>
      <c r="G342" s="235">
        <v>320.8150738921882</v>
      </c>
      <c r="J342" s="31">
        <v>20000</v>
      </c>
      <c r="K342" s="31" t="b">
        <f t="shared" si="5"/>
        <v>0</v>
      </c>
    </row>
    <row r="343" spans="1:11" ht="102" x14ac:dyDescent="0.25">
      <c r="A343" s="232" t="s">
        <v>417</v>
      </c>
      <c r="B343" s="233" t="s">
        <v>1012</v>
      </c>
      <c r="C343" s="233" t="s">
        <v>416</v>
      </c>
      <c r="D343" s="233" t="s">
        <v>1033</v>
      </c>
      <c r="E343" s="234">
        <v>18956780</v>
      </c>
      <c r="F343" s="234">
        <v>1604747.71</v>
      </c>
      <c r="G343" s="235">
        <v>8.4652969016889994</v>
      </c>
      <c r="J343" s="31">
        <v>44800</v>
      </c>
      <c r="K343" s="31" t="b">
        <f t="shared" si="5"/>
        <v>0</v>
      </c>
    </row>
    <row r="344" spans="1:11" ht="102" x14ac:dyDescent="0.25">
      <c r="A344" s="232" t="s">
        <v>417</v>
      </c>
      <c r="B344" s="233" t="s">
        <v>985</v>
      </c>
      <c r="C344" s="233" t="s">
        <v>416</v>
      </c>
      <c r="D344" s="233" t="s">
        <v>1033</v>
      </c>
      <c r="E344" s="234">
        <v>40</v>
      </c>
      <c r="F344" s="234">
        <v>1000</v>
      </c>
      <c r="G344" s="235">
        <v>2500</v>
      </c>
      <c r="J344" s="31">
        <v>40000</v>
      </c>
      <c r="K344" s="31" t="b">
        <f t="shared" si="5"/>
        <v>0</v>
      </c>
    </row>
    <row r="345" spans="1:11" ht="102" x14ac:dyDescent="0.25">
      <c r="A345" s="232" t="s">
        <v>417</v>
      </c>
      <c r="B345" s="233" t="s">
        <v>971</v>
      </c>
      <c r="C345" s="233" t="s">
        <v>416</v>
      </c>
      <c r="D345" s="233" t="s">
        <v>1033</v>
      </c>
      <c r="E345" s="234">
        <v>0</v>
      </c>
      <c r="F345" s="234">
        <v>54073.46</v>
      </c>
      <c r="G345" s="235"/>
      <c r="J345" s="31">
        <v>1000</v>
      </c>
      <c r="K345" s="31" t="b">
        <f t="shared" si="5"/>
        <v>0</v>
      </c>
    </row>
    <row r="346" spans="1:11" ht="102" x14ac:dyDescent="0.25">
      <c r="A346" s="232" t="s">
        <v>417</v>
      </c>
      <c r="B346" s="233" t="s">
        <v>1013</v>
      </c>
      <c r="C346" s="233" t="s">
        <v>416</v>
      </c>
      <c r="D346" s="233" t="s">
        <v>1033</v>
      </c>
      <c r="E346" s="234">
        <v>0</v>
      </c>
      <c r="F346" s="234">
        <v>0</v>
      </c>
      <c r="G346" s="235"/>
      <c r="J346" s="31">
        <v>20000</v>
      </c>
      <c r="K346" s="31" t="b">
        <f t="shared" si="5"/>
        <v>0</v>
      </c>
    </row>
    <row r="347" spans="1:11" ht="102" x14ac:dyDescent="0.25">
      <c r="A347" s="232" t="s">
        <v>417</v>
      </c>
      <c r="B347" s="233" t="s">
        <v>1008</v>
      </c>
      <c r="C347" s="233" t="s">
        <v>416</v>
      </c>
      <c r="D347" s="233" t="s">
        <v>1033</v>
      </c>
      <c r="E347" s="234">
        <v>0</v>
      </c>
      <c r="F347" s="234">
        <v>1000</v>
      </c>
      <c r="G347" s="235"/>
      <c r="J347" s="31">
        <v>9900063.3200000003</v>
      </c>
      <c r="K347" s="31" t="b">
        <f t="shared" si="5"/>
        <v>0</v>
      </c>
    </row>
    <row r="348" spans="1:11" ht="102" x14ac:dyDescent="0.25">
      <c r="A348" s="232" t="s">
        <v>417</v>
      </c>
      <c r="B348" s="233" t="s">
        <v>1004</v>
      </c>
      <c r="C348" s="233" t="s">
        <v>416</v>
      </c>
      <c r="D348" s="233" t="s">
        <v>1033</v>
      </c>
      <c r="E348" s="234">
        <v>0</v>
      </c>
      <c r="F348" s="234">
        <v>5399.42</v>
      </c>
      <c r="G348" s="235"/>
      <c r="J348" s="31">
        <v>175121.95</v>
      </c>
      <c r="K348" s="31" t="b">
        <f t="shared" si="5"/>
        <v>0</v>
      </c>
    </row>
    <row r="349" spans="1:11" ht="102" x14ac:dyDescent="0.25">
      <c r="A349" s="232" t="s">
        <v>417</v>
      </c>
      <c r="B349" s="233" t="s">
        <v>981</v>
      </c>
      <c r="C349" s="233" t="s">
        <v>416</v>
      </c>
      <c r="D349" s="233" t="s">
        <v>1033</v>
      </c>
      <c r="E349" s="234">
        <v>0</v>
      </c>
      <c r="F349" s="234">
        <v>235993.55</v>
      </c>
      <c r="G349" s="235"/>
      <c r="J349" s="31">
        <v>524042.85</v>
      </c>
      <c r="K349" s="31" t="b">
        <f t="shared" si="5"/>
        <v>0</v>
      </c>
    </row>
    <row r="350" spans="1:11" ht="102" x14ac:dyDescent="0.25">
      <c r="A350" s="232" t="s">
        <v>417</v>
      </c>
      <c r="B350" s="233" t="s">
        <v>1018</v>
      </c>
      <c r="C350" s="233" t="s">
        <v>416</v>
      </c>
      <c r="D350" s="233" t="s">
        <v>1033</v>
      </c>
      <c r="E350" s="234">
        <v>10000</v>
      </c>
      <c r="F350" s="234">
        <v>0</v>
      </c>
      <c r="G350" s="235">
        <v>0</v>
      </c>
      <c r="J350" s="31">
        <v>9750</v>
      </c>
      <c r="K350" s="31" t="b">
        <f t="shared" si="5"/>
        <v>0</v>
      </c>
    </row>
    <row r="351" spans="1:11" ht="102" x14ac:dyDescent="0.25">
      <c r="A351" s="232" t="s">
        <v>417</v>
      </c>
      <c r="B351" s="233" t="s">
        <v>988</v>
      </c>
      <c r="C351" s="233" t="s">
        <v>416</v>
      </c>
      <c r="D351" s="233" t="s">
        <v>1033</v>
      </c>
      <c r="E351" s="234">
        <v>0</v>
      </c>
      <c r="F351" s="234">
        <v>212188.31</v>
      </c>
      <c r="G351" s="235"/>
      <c r="J351" s="31">
        <v>0</v>
      </c>
      <c r="K351" s="31" t="b">
        <f t="shared" si="5"/>
        <v>0</v>
      </c>
    </row>
    <row r="352" spans="1:11" ht="102" x14ac:dyDescent="0.25">
      <c r="A352" s="232" t="s">
        <v>417</v>
      </c>
      <c r="B352" s="233" t="s">
        <v>982</v>
      </c>
      <c r="C352" s="233" t="s">
        <v>416</v>
      </c>
      <c r="D352" s="233" t="s">
        <v>1033</v>
      </c>
      <c r="E352" s="234">
        <v>0</v>
      </c>
      <c r="F352" s="234">
        <v>0</v>
      </c>
      <c r="G352" s="235"/>
      <c r="J352" s="31">
        <v>0</v>
      </c>
      <c r="K352" s="31" t="b">
        <f t="shared" si="5"/>
        <v>1</v>
      </c>
    </row>
    <row r="353" spans="1:11" ht="114.75" x14ac:dyDescent="0.25">
      <c r="A353" s="232" t="s">
        <v>419</v>
      </c>
      <c r="B353" s="233" t="s">
        <v>971</v>
      </c>
      <c r="C353" s="233" t="s">
        <v>418</v>
      </c>
      <c r="D353" s="233" t="s">
        <v>1033</v>
      </c>
      <c r="E353" s="234">
        <v>180000</v>
      </c>
      <c r="F353" s="234">
        <v>436602.72</v>
      </c>
      <c r="G353" s="235">
        <v>242.55706666666666</v>
      </c>
      <c r="J353" s="31">
        <v>315500</v>
      </c>
      <c r="K353" s="31" t="b">
        <f t="shared" si="5"/>
        <v>0</v>
      </c>
    </row>
    <row r="354" spans="1:11" ht="102" x14ac:dyDescent="0.25">
      <c r="A354" s="232" t="s">
        <v>421</v>
      </c>
      <c r="B354" s="233" t="s">
        <v>971</v>
      </c>
      <c r="C354" s="233" t="s">
        <v>420</v>
      </c>
      <c r="D354" s="233" t="s">
        <v>1033</v>
      </c>
      <c r="E354" s="234">
        <v>900000</v>
      </c>
      <c r="F354" s="234">
        <v>354648.75</v>
      </c>
      <c r="G354" s="235">
        <v>39.405416666666667</v>
      </c>
      <c r="J354" s="31">
        <v>49427.34</v>
      </c>
      <c r="K354" s="31" t="b">
        <f t="shared" si="5"/>
        <v>0</v>
      </c>
    </row>
    <row r="355" spans="1:11" ht="102" x14ac:dyDescent="0.25">
      <c r="A355" s="232" t="s">
        <v>423</v>
      </c>
      <c r="B355" s="233" t="s">
        <v>1002</v>
      </c>
      <c r="C355" s="233" t="s">
        <v>422</v>
      </c>
      <c r="D355" s="233" t="s">
        <v>1033</v>
      </c>
      <c r="E355" s="234">
        <v>1346000</v>
      </c>
      <c r="F355" s="234">
        <v>458838.37</v>
      </c>
      <c r="G355" s="235">
        <v>34.089031946508172</v>
      </c>
      <c r="J355" s="31">
        <v>5000</v>
      </c>
      <c r="K355" s="31" t="b">
        <f t="shared" si="5"/>
        <v>0</v>
      </c>
    </row>
    <row r="356" spans="1:11" ht="102" x14ac:dyDescent="0.25">
      <c r="A356" s="232" t="s">
        <v>423</v>
      </c>
      <c r="B356" s="233" t="s">
        <v>1012</v>
      </c>
      <c r="C356" s="233" t="s">
        <v>422</v>
      </c>
      <c r="D356" s="233" t="s">
        <v>1033</v>
      </c>
      <c r="E356" s="234">
        <v>25789800</v>
      </c>
      <c r="F356" s="234">
        <v>3486018.41</v>
      </c>
      <c r="G356" s="235">
        <v>13.517043210881821</v>
      </c>
      <c r="J356" s="31">
        <v>46757.61</v>
      </c>
      <c r="K356" s="31" t="b">
        <f t="shared" si="5"/>
        <v>0</v>
      </c>
    </row>
    <row r="357" spans="1:11" ht="102" x14ac:dyDescent="0.25">
      <c r="A357" s="232" t="s">
        <v>423</v>
      </c>
      <c r="B357" s="233" t="s">
        <v>985</v>
      </c>
      <c r="C357" s="233" t="s">
        <v>422</v>
      </c>
      <c r="D357" s="233" t="s">
        <v>1033</v>
      </c>
      <c r="E357" s="234">
        <v>350</v>
      </c>
      <c r="F357" s="234">
        <v>0</v>
      </c>
      <c r="G357" s="235">
        <v>0</v>
      </c>
      <c r="J357" s="31">
        <v>39278.18</v>
      </c>
      <c r="K357" s="31" t="b">
        <f t="shared" si="5"/>
        <v>0</v>
      </c>
    </row>
    <row r="358" spans="1:11" ht="102" x14ac:dyDescent="0.25">
      <c r="A358" s="232" t="s">
        <v>423</v>
      </c>
      <c r="B358" s="233" t="s">
        <v>983</v>
      </c>
      <c r="C358" s="233" t="s">
        <v>422</v>
      </c>
      <c r="D358" s="233" t="s">
        <v>1033</v>
      </c>
      <c r="E358" s="234">
        <v>212400</v>
      </c>
      <c r="F358" s="234">
        <v>3498895.91</v>
      </c>
      <c r="G358" s="235">
        <v>1647.3144585687382</v>
      </c>
      <c r="J358" s="31">
        <v>20000</v>
      </c>
      <c r="K358" s="31" t="b">
        <f t="shared" si="5"/>
        <v>0</v>
      </c>
    </row>
    <row r="359" spans="1:11" ht="102" x14ac:dyDescent="0.25">
      <c r="A359" s="232" t="s">
        <v>423</v>
      </c>
      <c r="B359" s="233" t="s">
        <v>1015</v>
      </c>
      <c r="C359" s="233" t="s">
        <v>422</v>
      </c>
      <c r="D359" s="233" t="s">
        <v>1033</v>
      </c>
      <c r="E359" s="234">
        <v>0</v>
      </c>
      <c r="F359" s="234">
        <v>114265.37</v>
      </c>
      <c r="G359" s="235"/>
      <c r="J359" s="31">
        <v>-29568.959999999999</v>
      </c>
      <c r="K359" s="31" t="b">
        <f t="shared" si="5"/>
        <v>0</v>
      </c>
    </row>
    <row r="360" spans="1:11" ht="102" x14ac:dyDescent="0.25">
      <c r="A360" s="232" t="s">
        <v>423</v>
      </c>
      <c r="B360" s="233" t="s">
        <v>1016</v>
      </c>
      <c r="C360" s="233" t="s">
        <v>422</v>
      </c>
      <c r="D360" s="233" t="s">
        <v>1033</v>
      </c>
      <c r="E360" s="234">
        <v>0</v>
      </c>
      <c r="F360" s="234">
        <v>357340.73</v>
      </c>
      <c r="G360" s="235"/>
      <c r="J360" s="31">
        <v>183931.01</v>
      </c>
      <c r="K360" s="31" t="b">
        <f t="shared" si="5"/>
        <v>0</v>
      </c>
    </row>
    <row r="361" spans="1:11" ht="102" x14ac:dyDescent="0.25">
      <c r="A361" s="232" t="s">
        <v>423</v>
      </c>
      <c r="B361" s="233" t="s">
        <v>988</v>
      </c>
      <c r="C361" s="233" t="s">
        <v>422</v>
      </c>
      <c r="D361" s="233" t="s">
        <v>1033</v>
      </c>
      <c r="E361" s="234">
        <v>0</v>
      </c>
      <c r="F361" s="234">
        <v>394979.49</v>
      </c>
      <c r="G361" s="235"/>
      <c r="J361" s="31">
        <v>3286.76</v>
      </c>
      <c r="K361" s="31" t="b">
        <f t="shared" si="5"/>
        <v>0</v>
      </c>
    </row>
    <row r="362" spans="1:11" ht="63.75" x14ac:dyDescent="0.25">
      <c r="A362" s="232" t="s">
        <v>425</v>
      </c>
      <c r="B362" s="233" t="s">
        <v>1011</v>
      </c>
      <c r="C362" s="233" t="s">
        <v>424</v>
      </c>
      <c r="D362" s="233" t="s">
        <v>1033</v>
      </c>
      <c r="E362" s="234">
        <v>54500</v>
      </c>
      <c r="F362" s="234">
        <v>0</v>
      </c>
      <c r="G362" s="235">
        <v>0</v>
      </c>
      <c r="J362" s="31">
        <v>56.87</v>
      </c>
      <c r="K362" s="31" t="b">
        <f t="shared" si="5"/>
        <v>0</v>
      </c>
    </row>
    <row r="363" spans="1:11" ht="63.75" x14ac:dyDescent="0.25">
      <c r="A363" s="253" t="s">
        <v>425</v>
      </c>
      <c r="B363" s="254" t="s">
        <v>980</v>
      </c>
      <c r="C363" s="254" t="s">
        <v>424</v>
      </c>
      <c r="D363" s="254" t="s">
        <v>1033</v>
      </c>
      <c r="E363" s="255">
        <v>0</v>
      </c>
      <c r="F363" s="255">
        <v>200699.73</v>
      </c>
      <c r="G363" s="235"/>
      <c r="J363" s="31">
        <v>35000</v>
      </c>
      <c r="K363" s="31" t="b">
        <f t="shared" si="5"/>
        <v>0</v>
      </c>
    </row>
    <row r="364" spans="1:11" ht="63.75" x14ac:dyDescent="0.25">
      <c r="A364" s="253" t="s">
        <v>425</v>
      </c>
      <c r="B364" s="254" t="s">
        <v>971</v>
      </c>
      <c r="C364" s="254" t="s">
        <v>424</v>
      </c>
      <c r="D364" s="254" t="s">
        <v>1033</v>
      </c>
      <c r="E364" s="255">
        <v>0</v>
      </c>
      <c r="F364" s="255">
        <v>58072.2</v>
      </c>
      <c r="G364" s="235"/>
      <c r="J364" s="31">
        <v>1475167.05</v>
      </c>
      <c r="K364" s="31" t="b">
        <f t="shared" si="5"/>
        <v>0</v>
      </c>
    </row>
    <row r="365" spans="1:11" ht="63.75" x14ac:dyDescent="0.25">
      <c r="A365" s="253" t="s">
        <v>425</v>
      </c>
      <c r="B365" s="254" t="s">
        <v>1016</v>
      </c>
      <c r="C365" s="254" t="s">
        <v>424</v>
      </c>
      <c r="D365" s="254" t="s">
        <v>1033</v>
      </c>
      <c r="E365" s="255">
        <v>0</v>
      </c>
      <c r="F365" s="255">
        <v>47538</v>
      </c>
      <c r="G365" s="235"/>
      <c r="J365" s="31">
        <v>63694.41</v>
      </c>
      <c r="K365" s="31" t="b">
        <f t="shared" si="5"/>
        <v>0</v>
      </c>
    </row>
    <row r="366" spans="1:11" ht="63.75" x14ac:dyDescent="0.25">
      <c r="A366" s="253" t="s">
        <v>425</v>
      </c>
      <c r="B366" s="254" t="s">
        <v>988</v>
      </c>
      <c r="C366" s="254" t="s">
        <v>424</v>
      </c>
      <c r="D366" s="254" t="s">
        <v>1033</v>
      </c>
      <c r="E366" s="255">
        <v>0</v>
      </c>
      <c r="F366" s="255">
        <v>104600</v>
      </c>
      <c r="G366" s="235"/>
      <c r="J366" s="31">
        <v>1688365.64</v>
      </c>
      <c r="K366" s="31" t="b">
        <f t="shared" si="5"/>
        <v>0</v>
      </c>
    </row>
    <row r="367" spans="1:11" ht="102" x14ac:dyDescent="0.25">
      <c r="A367" s="232" t="s">
        <v>427</v>
      </c>
      <c r="B367" s="233" t="s">
        <v>1012</v>
      </c>
      <c r="C367" s="233" t="s">
        <v>426</v>
      </c>
      <c r="D367" s="233" t="s">
        <v>1033</v>
      </c>
      <c r="E367" s="234">
        <v>0</v>
      </c>
      <c r="F367" s="234">
        <v>96765.82</v>
      </c>
      <c r="G367" s="235"/>
      <c r="J367" s="31">
        <v>24030.720000000001</v>
      </c>
      <c r="K367" s="31" t="b">
        <f t="shared" si="5"/>
        <v>0</v>
      </c>
    </row>
    <row r="368" spans="1:11" ht="102" x14ac:dyDescent="0.25">
      <c r="A368" s="232" t="s">
        <v>427</v>
      </c>
      <c r="B368" s="233" t="s">
        <v>970</v>
      </c>
      <c r="C368" s="233" t="s">
        <v>426</v>
      </c>
      <c r="D368" s="233" t="s">
        <v>1033</v>
      </c>
      <c r="E368" s="234">
        <v>0</v>
      </c>
      <c r="F368" s="234">
        <v>44027.55</v>
      </c>
      <c r="G368" s="235"/>
      <c r="J368" s="31">
        <v>15527.24</v>
      </c>
      <c r="K368" s="31" t="b">
        <f t="shared" si="5"/>
        <v>0</v>
      </c>
    </row>
    <row r="369" spans="1:11" ht="102" x14ac:dyDescent="0.25">
      <c r="A369" s="232" t="s">
        <v>427</v>
      </c>
      <c r="B369" s="233" t="s">
        <v>983</v>
      </c>
      <c r="C369" s="233" t="s">
        <v>426</v>
      </c>
      <c r="D369" s="233" t="s">
        <v>1033</v>
      </c>
      <c r="E369" s="234">
        <v>0</v>
      </c>
      <c r="F369" s="234">
        <v>0</v>
      </c>
      <c r="G369" s="235"/>
      <c r="J369" s="31">
        <v>82807.81</v>
      </c>
      <c r="K369" s="31" t="b">
        <f t="shared" si="5"/>
        <v>0</v>
      </c>
    </row>
    <row r="370" spans="1:11" ht="102" x14ac:dyDescent="0.25">
      <c r="A370" s="232" t="s">
        <v>427</v>
      </c>
      <c r="B370" s="233" t="s">
        <v>1013</v>
      </c>
      <c r="C370" s="233" t="s">
        <v>426</v>
      </c>
      <c r="D370" s="233" t="s">
        <v>1033</v>
      </c>
      <c r="E370" s="234">
        <v>200000</v>
      </c>
      <c r="F370" s="234">
        <v>0</v>
      </c>
      <c r="G370" s="235">
        <v>0</v>
      </c>
      <c r="J370" s="31">
        <v>28090567.870000001</v>
      </c>
      <c r="K370" s="31" t="b">
        <f t="shared" si="5"/>
        <v>0</v>
      </c>
    </row>
    <row r="371" spans="1:11" ht="102" x14ac:dyDescent="0.25">
      <c r="A371" s="232" t="s">
        <v>427</v>
      </c>
      <c r="B371" s="233" t="s">
        <v>988</v>
      </c>
      <c r="C371" s="233" t="s">
        <v>426</v>
      </c>
      <c r="D371" s="233" t="s">
        <v>1033</v>
      </c>
      <c r="E371" s="234">
        <v>0</v>
      </c>
      <c r="F371" s="234">
        <v>4400</v>
      </c>
      <c r="G371" s="235"/>
      <c r="J371" s="31">
        <v>1604747.71</v>
      </c>
      <c r="K371" s="31" t="b">
        <f t="shared" si="5"/>
        <v>0</v>
      </c>
    </row>
    <row r="372" spans="1:11" ht="102" x14ac:dyDescent="0.25">
      <c r="A372" s="232" t="s">
        <v>427</v>
      </c>
      <c r="B372" s="233" t="s">
        <v>1023</v>
      </c>
      <c r="C372" s="233" t="s">
        <v>426</v>
      </c>
      <c r="D372" s="233" t="s">
        <v>1033</v>
      </c>
      <c r="E372" s="234">
        <v>70</v>
      </c>
      <c r="F372" s="234">
        <v>207.7</v>
      </c>
      <c r="G372" s="235">
        <v>296.71428571428572</v>
      </c>
      <c r="J372" s="31">
        <v>1000</v>
      </c>
      <c r="K372" s="31" t="b">
        <f t="shared" si="5"/>
        <v>0</v>
      </c>
    </row>
    <row r="373" spans="1:11" ht="216.75" x14ac:dyDescent="0.25">
      <c r="A373" s="232" t="s">
        <v>429</v>
      </c>
      <c r="B373" s="233" t="s">
        <v>988</v>
      </c>
      <c r="C373" s="233" t="s">
        <v>428</v>
      </c>
      <c r="D373" s="233" t="s">
        <v>1033</v>
      </c>
      <c r="E373" s="234">
        <v>0</v>
      </c>
      <c r="F373" s="234">
        <v>17038.45</v>
      </c>
      <c r="G373" s="235"/>
      <c r="J373" s="31">
        <v>54073.46</v>
      </c>
      <c r="K373" s="31" t="b">
        <f t="shared" si="5"/>
        <v>0</v>
      </c>
    </row>
    <row r="374" spans="1:11" ht="76.5" x14ac:dyDescent="0.25">
      <c r="A374" s="232" t="s">
        <v>431</v>
      </c>
      <c r="B374" s="233" t="s">
        <v>1024</v>
      </c>
      <c r="C374" s="233" t="s">
        <v>430</v>
      </c>
      <c r="D374" s="233" t="s">
        <v>1033</v>
      </c>
      <c r="E374" s="234">
        <v>0</v>
      </c>
      <c r="F374" s="234">
        <v>707437.2</v>
      </c>
      <c r="G374" s="235"/>
      <c r="J374" s="31">
        <v>0</v>
      </c>
      <c r="K374" s="31" t="b">
        <f t="shared" si="5"/>
        <v>0</v>
      </c>
    </row>
    <row r="375" spans="1:11" ht="76.5" x14ac:dyDescent="0.25">
      <c r="A375" s="239" t="s">
        <v>433</v>
      </c>
      <c r="B375" s="240" t="s">
        <v>1123</v>
      </c>
      <c r="C375" s="240" t="s">
        <v>432</v>
      </c>
      <c r="D375" s="240" t="s">
        <v>1033</v>
      </c>
      <c r="E375" s="241">
        <v>0</v>
      </c>
      <c r="F375" s="241">
        <v>119.44</v>
      </c>
      <c r="G375" s="235"/>
      <c r="J375" s="31">
        <v>1000</v>
      </c>
      <c r="K375" s="31" t="b">
        <f t="shared" si="5"/>
        <v>0</v>
      </c>
    </row>
    <row r="376" spans="1:11" ht="76.5" x14ac:dyDescent="0.25">
      <c r="A376" s="242" t="s">
        <v>433</v>
      </c>
      <c r="B376" s="243" t="s">
        <v>1083</v>
      </c>
      <c r="C376" s="243" t="s">
        <v>432</v>
      </c>
      <c r="D376" s="243" t="s">
        <v>1033</v>
      </c>
      <c r="E376" s="244">
        <v>0</v>
      </c>
      <c r="F376" s="244">
        <v>0</v>
      </c>
      <c r="G376" s="235"/>
      <c r="J376" s="31">
        <v>5399.42</v>
      </c>
      <c r="K376" s="31" t="b">
        <f t="shared" si="5"/>
        <v>0</v>
      </c>
    </row>
    <row r="377" spans="1:11" ht="76.5" x14ac:dyDescent="0.25">
      <c r="A377" s="242" t="s">
        <v>433</v>
      </c>
      <c r="B377" s="243" t="s">
        <v>1135</v>
      </c>
      <c r="C377" s="243" t="s">
        <v>432</v>
      </c>
      <c r="D377" s="243" t="s">
        <v>1033</v>
      </c>
      <c r="E377" s="244">
        <v>0</v>
      </c>
      <c r="F377" s="244">
        <v>0</v>
      </c>
      <c r="G377" s="235"/>
      <c r="J377" s="31">
        <v>235993.55</v>
      </c>
      <c r="K377" s="31" t="b">
        <f t="shared" si="5"/>
        <v>0</v>
      </c>
    </row>
    <row r="378" spans="1:11" ht="76.5" x14ac:dyDescent="0.25">
      <c r="A378" s="242" t="s">
        <v>433</v>
      </c>
      <c r="B378" s="243" t="s">
        <v>1136</v>
      </c>
      <c r="C378" s="243" t="s">
        <v>432</v>
      </c>
      <c r="D378" s="243" t="s">
        <v>1033</v>
      </c>
      <c r="E378" s="244">
        <v>0</v>
      </c>
      <c r="F378" s="244">
        <v>0</v>
      </c>
      <c r="G378" s="235"/>
      <c r="J378" s="31">
        <v>0</v>
      </c>
      <c r="K378" s="31" t="b">
        <f t="shared" si="5"/>
        <v>1</v>
      </c>
    </row>
    <row r="379" spans="1:11" ht="76.5" x14ac:dyDescent="0.25">
      <c r="A379" s="242" t="s">
        <v>433</v>
      </c>
      <c r="B379" s="243" t="s">
        <v>983</v>
      </c>
      <c r="C379" s="243" t="s">
        <v>432</v>
      </c>
      <c r="D379" s="243" t="s">
        <v>1033</v>
      </c>
      <c r="E379" s="244">
        <v>0</v>
      </c>
      <c r="F379" s="244">
        <v>322.8</v>
      </c>
      <c r="G379" s="235"/>
      <c r="J379" s="31">
        <v>212188.31</v>
      </c>
      <c r="K379" s="31" t="b">
        <f t="shared" si="5"/>
        <v>0</v>
      </c>
    </row>
    <row r="380" spans="1:11" ht="76.5" x14ac:dyDescent="0.25">
      <c r="A380" s="242" t="s">
        <v>433</v>
      </c>
      <c r="B380" s="243" t="s">
        <v>971</v>
      </c>
      <c r="C380" s="243" t="s">
        <v>432</v>
      </c>
      <c r="D380" s="243" t="s">
        <v>1033</v>
      </c>
      <c r="E380" s="244">
        <v>0</v>
      </c>
      <c r="F380" s="244">
        <v>1794.01</v>
      </c>
      <c r="G380" s="235"/>
      <c r="J380" s="31">
        <v>0</v>
      </c>
      <c r="K380" s="31" t="b">
        <f t="shared" si="5"/>
        <v>0</v>
      </c>
    </row>
    <row r="381" spans="1:11" ht="76.5" x14ac:dyDescent="0.25">
      <c r="A381" s="242" t="s">
        <v>433</v>
      </c>
      <c r="B381" s="243" t="s">
        <v>1016</v>
      </c>
      <c r="C381" s="243" t="s">
        <v>432</v>
      </c>
      <c r="D381" s="243" t="s">
        <v>1033</v>
      </c>
      <c r="E381" s="244">
        <v>0</v>
      </c>
      <c r="F381" s="244">
        <v>3507.68</v>
      </c>
      <c r="G381" s="235"/>
      <c r="J381" s="31">
        <v>436602.72</v>
      </c>
      <c r="K381" s="31" t="b">
        <f t="shared" si="5"/>
        <v>0</v>
      </c>
    </row>
    <row r="382" spans="1:11" ht="76.5" x14ac:dyDescent="0.25">
      <c r="A382" s="242" t="s">
        <v>433</v>
      </c>
      <c r="B382" s="243" t="s">
        <v>987</v>
      </c>
      <c r="C382" s="243" t="s">
        <v>432</v>
      </c>
      <c r="D382" s="243" t="s">
        <v>1033</v>
      </c>
      <c r="E382" s="244">
        <v>0</v>
      </c>
      <c r="F382" s="244">
        <v>0</v>
      </c>
      <c r="G382" s="235"/>
      <c r="J382" s="31">
        <v>354648.75</v>
      </c>
      <c r="K382" s="31" t="b">
        <f t="shared" si="5"/>
        <v>0</v>
      </c>
    </row>
    <row r="383" spans="1:11" ht="76.5" x14ac:dyDescent="0.25">
      <c r="A383" s="242" t="s">
        <v>433</v>
      </c>
      <c r="B383" s="243" t="s">
        <v>988</v>
      </c>
      <c r="C383" s="243" t="s">
        <v>432</v>
      </c>
      <c r="D383" s="243" t="s">
        <v>1033</v>
      </c>
      <c r="E383" s="244">
        <v>0</v>
      </c>
      <c r="F383" s="244">
        <v>1660.63</v>
      </c>
      <c r="G383" s="235"/>
      <c r="J383" s="31">
        <v>458838.37</v>
      </c>
      <c r="K383" s="31" t="b">
        <f t="shared" si="5"/>
        <v>0</v>
      </c>
    </row>
    <row r="384" spans="1:11" ht="165.75" x14ac:dyDescent="0.25">
      <c r="A384" s="242" t="s">
        <v>1137</v>
      </c>
      <c r="B384" s="243" t="s">
        <v>983</v>
      </c>
      <c r="C384" s="243" t="s">
        <v>432</v>
      </c>
      <c r="D384" s="243" t="s">
        <v>1033</v>
      </c>
      <c r="E384" s="244">
        <v>0</v>
      </c>
      <c r="F384" s="244">
        <v>2246.04</v>
      </c>
      <c r="G384" s="235"/>
      <c r="J384" s="31">
        <v>3486018.41</v>
      </c>
      <c r="K384" s="31" t="b">
        <f t="shared" si="5"/>
        <v>0</v>
      </c>
    </row>
    <row r="385" spans="1:11" ht="165.75" x14ac:dyDescent="0.25">
      <c r="A385" s="242" t="s">
        <v>1137</v>
      </c>
      <c r="B385" s="243" t="s">
        <v>971</v>
      </c>
      <c r="C385" s="243" t="s">
        <v>432</v>
      </c>
      <c r="D385" s="243" t="s">
        <v>1033</v>
      </c>
      <c r="E385" s="244">
        <v>0</v>
      </c>
      <c r="F385" s="244">
        <v>64742.57</v>
      </c>
      <c r="G385" s="235"/>
      <c r="J385" s="31">
        <v>0</v>
      </c>
      <c r="K385" s="31" t="b">
        <f t="shared" si="5"/>
        <v>0</v>
      </c>
    </row>
    <row r="386" spans="1:11" ht="165.75" x14ac:dyDescent="0.25">
      <c r="A386" s="242" t="s">
        <v>1137</v>
      </c>
      <c r="B386" s="243" t="s">
        <v>1016</v>
      </c>
      <c r="C386" s="243" t="s">
        <v>432</v>
      </c>
      <c r="D386" s="243" t="s">
        <v>1033</v>
      </c>
      <c r="E386" s="244">
        <v>0</v>
      </c>
      <c r="F386" s="244">
        <v>3547</v>
      </c>
      <c r="G386" s="235"/>
      <c r="J386" s="31">
        <v>3498895.91</v>
      </c>
      <c r="K386" s="31" t="b">
        <f t="shared" si="5"/>
        <v>0</v>
      </c>
    </row>
    <row r="387" spans="1:11" ht="165.75" x14ac:dyDescent="0.25">
      <c r="A387" s="242" t="s">
        <v>1137</v>
      </c>
      <c r="B387" s="243" t="s">
        <v>1007</v>
      </c>
      <c r="C387" s="243" t="s">
        <v>432</v>
      </c>
      <c r="D387" s="243" t="s">
        <v>1033</v>
      </c>
      <c r="E387" s="244">
        <v>0</v>
      </c>
      <c r="F387" s="244">
        <v>1244.26</v>
      </c>
      <c r="G387" s="235"/>
      <c r="J387" s="31">
        <v>114265.37</v>
      </c>
      <c r="K387" s="31" t="b">
        <f t="shared" si="5"/>
        <v>0</v>
      </c>
    </row>
    <row r="388" spans="1:11" ht="114.75" x14ac:dyDescent="0.25">
      <c r="A388" s="242" t="s">
        <v>1138</v>
      </c>
      <c r="B388" s="243" t="s">
        <v>1080</v>
      </c>
      <c r="C388" s="243" t="s">
        <v>432</v>
      </c>
      <c r="D388" s="243" t="s">
        <v>1033</v>
      </c>
      <c r="E388" s="244">
        <v>100000</v>
      </c>
      <c r="F388" s="244">
        <v>-3000</v>
      </c>
      <c r="G388" s="235">
        <v>-3</v>
      </c>
      <c r="J388" s="31">
        <v>357340.73</v>
      </c>
      <c r="K388" s="31" t="b">
        <f t="shared" si="5"/>
        <v>0</v>
      </c>
    </row>
    <row r="389" spans="1:11" ht="114.75" x14ac:dyDescent="0.25">
      <c r="A389" s="242" t="s">
        <v>1138</v>
      </c>
      <c r="B389" s="243" t="s">
        <v>988</v>
      </c>
      <c r="C389" s="243" t="s">
        <v>432</v>
      </c>
      <c r="D389" s="243" t="s">
        <v>1033</v>
      </c>
      <c r="E389" s="244">
        <v>9800</v>
      </c>
      <c r="F389" s="244">
        <v>0</v>
      </c>
      <c r="G389" s="235">
        <v>0</v>
      </c>
      <c r="J389" s="31">
        <v>394979.49</v>
      </c>
      <c r="K389" s="31" t="b">
        <f t="shared" si="5"/>
        <v>0</v>
      </c>
    </row>
    <row r="390" spans="1:11" ht="89.25" x14ac:dyDescent="0.25">
      <c r="A390" s="242" t="s">
        <v>1139</v>
      </c>
      <c r="B390" s="243" t="s">
        <v>893</v>
      </c>
      <c r="C390" s="243" t="s">
        <v>432</v>
      </c>
      <c r="D390" s="243" t="s">
        <v>1033</v>
      </c>
      <c r="E390" s="244">
        <v>0</v>
      </c>
      <c r="F390" s="244">
        <v>235329.48</v>
      </c>
      <c r="G390" s="235"/>
      <c r="J390" s="31">
        <v>0</v>
      </c>
      <c r="K390" s="31" t="b">
        <f t="shared" si="5"/>
        <v>0</v>
      </c>
    </row>
    <row r="391" spans="1:11" ht="89.25" x14ac:dyDescent="0.25">
      <c r="A391" s="250" t="s">
        <v>1139</v>
      </c>
      <c r="B391" s="251" t="s">
        <v>961</v>
      </c>
      <c r="C391" s="251" t="s">
        <v>432</v>
      </c>
      <c r="D391" s="251" t="s">
        <v>1033</v>
      </c>
      <c r="E391" s="252">
        <v>0</v>
      </c>
      <c r="F391" s="252">
        <v>2573466.41</v>
      </c>
      <c r="G391" s="235"/>
      <c r="J391" s="31">
        <v>200699.73</v>
      </c>
      <c r="K391" s="31" t="b">
        <f t="shared" si="5"/>
        <v>0</v>
      </c>
    </row>
    <row r="392" spans="1:11" ht="89.25" x14ac:dyDescent="0.25">
      <c r="A392" s="232" t="s">
        <v>1140</v>
      </c>
      <c r="B392" s="233" t="s">
        <v>1141</v>
      </c>
      <c r="C392" s="233" t="s">
        <v>434</v>
      </c>
      <c r="D392" s="233" t="s">
        <v>1033</v>
      </c>
      <c r="E392" s="234">
        <v>0</v>
      </c>
      <c r="F392" s="234">
        <v>16731.21</v>
      </c>
      <c r="G392" s="235"/>
      <c r="J392" s="31">
        <v>58072.2</v>
      </c>
      <c r="K392" s="31" t="b">
        <f t="shared" si="5"/>
        <v>0</v>
      </c>
    </row>
    <row r="393" spans="1:11" ht="102" x14ac:dyDescent="0.25">
      <c r="A393" s="232" t="s">
        <v>437</v>
      </c>
      <c r="B393" s="233" t="s">
        <v>980</v>
      </c>
      <c r="C393" s="233" t="s">
        <v>436</v>
      </c>
      <c r="D393" s="233" t="s">
        <v>1033</v>
      </c>
      <c r="E393" s="234">
        <v>14447000</v>
      </c>
      <c r="F393" s="234">
        <v>21740579</v>
      </c>
      <c r="G393" s="235">
        <v>150.48507648646779</v>
      </c>
      <c r="J393" s="31">
        <v>47538</v>
      </c>
      <c r="K393" s="31" t="b">
        <f t="shared" si="5"/>
        <v>0</v>
      </c>
    </row>
    <row r="394" spans="1:11" ht="38.25" x14ac:dyDescent="0.25">
      <c r="A394" s="232" t="s">
        <v>1142</v>
      </c>
      <c r="B394" s="233" t="s">
        <v>1017</v>
      </c>
      <c r="C394" s="233" t="s">
        <v>439</v>
      </c>
      <c r="D394" s="233" t="s">
        <v>1082</v>
      </c>
      <c r="E394" s="234">
        <v>0</v>
      </c>
      <c r="F394" s="234">
        <v>0</v>
      </c>
      <c r="G394" s="235"/>
      <c r="J394" s="31">
        <v>104600</v>
      </c>
      <c r="K394" s="31" t="b">
        <f t="shared" si="5"/>
        <v>0</v>
      </c>
    </row>
    <row r="395" spans="1:11" ht="25.5" x14ac:dyDescent="0.25">
      <c r="A395" s="232" t="s">
        <v>1143</v>
      </c>
      <c r="B395" s="233" t="s">
        <v>981</v>
      </c>
      <c r="C395" s="233" t="s">
        <v>439</v>
      </c>
      <c r="D395" s="233" t="s">
        <v>1082</v>
      </c>
      <c r="E395" s="234">
        <v>0</v>
      </c>
      <c r="F395" s="234">
        <v>0</v>
      </c>
      <c r="G395" s="235"/>
      <c r="J395" s="31">
        <v>96765.82</v>
      </c>
      <c r="K395" s="31" t="b">
        <f t="shared" si="5"/>
        <v>0</v>
      </c>
    </row>
    <row r="396" spans="1:11" ht="25.5" x14ac:dyDescent="0.25">
      <c r="A396" s="232" t="s">
        <v>440</v>
      </c>
      <c r="B396" s="233" t="s">
        <v>1010</v>
      </c>
      <c r="C396" s="233" t="s">
        <v>439</v>
      </c>
      <c r="D396" s="233" t="s">
        <v>1082</v>
      </c>
      <c r="E396" s="234">
        <v>0</v>
      </c>
      <c r="F396" s="234">
        <v>0</v>
      </c>
      <c r="G396" s="235"/>
      <c r="J396" s="31">
        <v>44027.55</v>
      </c>
      <c r="K396" s="31" t="b">
        <f t="shared" si="5"/>
        <v>0</v>
      </c>
    </row>
    <row r="397" spans="1:11" ht="25.5" x14ac:dyDescent="0.25">
      <c r="A397" s="232" t="s">
        <v>440</v>
      </c>
      <c r="B397" s="233" t="s">
        <v>1011</v>
      </c>
      <c r="C397" s="233" t="s">
        <v>439</v>
      </c>
      <c r="D397" s="233" t="s">
        <v>1082</v>
      </c>
      <c r="E397" s="234">
        <v>0</v>
      </c>
      <c r="F397" s="234">
        <v>17654.14</v>
      </c>
      <c r="G397" s="235"/>
      <c r="J397" s="31">
        <v>0</v>
      </c>
      <c r="K397" s="31" t="b">
        <f t="shared" si="5"/>
        <v>0</v>
      </c>
    </row>
    <row r="398" spans="1:11" ht="25.5" x14ac:dyDescent="0.25">
      <c r="A398" s="232" t="s">
        <v>440</v>
      </c>
      <c r="B398" s="233" t="s">
        <v>969</v>
      </c>
      <c r="C398" s="233" t="s">
        <v>439</v>
      </c>
      <c r="D398" s="233" t="s">
        <v>1082</v>
      </c>
      <c r="E398" s="234">
        <v>0</v>
      </c>
      <c r="F398" s="234">
        <v>0</v>
      </c>
      <c r="G398" s="235"/>
      <c r="J398" s="31">
        <v>0</v>
      </c>
      <c r="K398" s="31" t="b">
        <f t="shared" si="5"/>
        <v>1</v>
      </c>
    </row>
    <row r="399" spans="1:11" ht="25.5" x14ac:dyDescent="0.25">
      <c r="A399" s="232" t="s">
        <v>440</v>
      </c>
      <c r="B399" s="233" t="s">
        <v>1002</v>
      </c>
      <c r="C399" s="233" t="s">
        <v>439</v>
      </c>
      <c r="D399" s="233" t="s">
        <v>1082</v>
      </c>
      <c r="E399" s="234">
        <v>0</v>
      </c>
      <c r="F399" s="234">
        <v>-141192.04</v>
      </c>
      <c r="G399" s="235"/>
      <c r="J399" s="31">
        <v>4400</v>
      </c>
      <c r="K399" s="31" t="b">
        <f t="shared" si="5"/>
        <v>0</v>
      </c>
    </row>
    <row r="400" spans="1:11" ht="25.5" x14ac:dyDescent="0.25">
      <c r="A400" s="232" t="s">
        <v>440</v>
      </c>
      <c r="B400" s="233" t="s">
        <v>980</v>
      </c>
      <c r="C400" s="233" t="s">
        <v>439</v>
      </c>
      <c r="D400" s="233" t="s">
        <v>1082</v>
      </c>
      <c r="E400" s="234">
        <v>0</v>
      </c>
      <c r="F400" s="234">
        <v>-135905.59</v>
      </c>
      <c r="G400" s="235"/>
      <c r="J400" s="31">
        <v>207.7</v>
      </c>
      <c r="K400" s="31" t="b">
        <f t="shared" si="5"/>
        <v>0</v>
      </c>
    </row>
    <row r="401" spans="1:11" ht="25.5" x14ac:dyDescent="0.25">
      <c r="A401" s="232" t="s">
        <v>440</v>
      </c>
      <c r="B401" s="233" t="s">
        <v>1012</v>
      </c>
      <c r="C401" s="233" t="s">
        <v>439</v>
      </c>
      <c r="D401" s="233" t="s">
        <v>1082</v>
      </c>
      <c r="E401" s="234">
        <v>0</v>
      </c>
      <c r="F401" s="234">
        <v>0</v>
      </c>
      <c r="G401" s="235"/>
      <c r="J401" s="31">
        <v>17038.45</v>
      </c>
      <c r="K401" s="31" t="b">
        <f t="shared" si="5"/>
        <v>0</v>
      </c>
    </row>
    <row r="402" spans="1:11" ht="25.5" x14ac:dyDescent="0.25">
      <c r="A402" s="232" t="s">
        <v>440</v>
      </c>
      <c r="B402" s="233" t="s">
        <v>985</v>
      </c>
      <c r="C402" s="233" t="s">
        <v>439</v>
      </c>
      <c r="D402" s="233" t="s">
        <v>1082</v>
      </c>
      <c r="E402" s="234">
        <v>0</v>
      </c>
      <c r="F402" s="234">
        <v>-261505.46</v>
      </c>
      <c r="G402" s="235"/>
      <c r="J402" s="31">
        <v>707437.2</v>
      </c>
      <c r="K402" s="31" t="b">
        <f t="shared" si="5"/>
        <v>0</v>
      </c>
    </row>
    <row r="403" spans="1:11" ht="25.5" x14ac:dyDescent="0.25">
      <c r="A403" s="232" t="s">
        <v>440</v>
      </c>
      <c r="B403" s="233" t="s">
        <v>970</v>
      </c>
      <c r="C403" s="233" t="s">
        <v>439</v>
      </c>
      <c r="D403" s="233" t="s">
        <v>1082</v>
      </c>
      <c r="E403" s="234">
        <v>0</v>
      </c>
      <c r="F403" s="234">
        <v>0</v>
      </c>
      <c r="G403" s="235"/>
      <c r="J403" s="31">
        <v>119.44</v>
      </c>
      <c r="K403" s="31" t="b">
        <f t="shared" si="5"/>
        <v>0</v>
      </c>
    </row>
    <row r="404" spans="1:11" ht="25.5" x14ac:dyDescent="0.25">
      <c r="A404" s="232" t="s">
        <v>440</v>
      </c>
      <c r="B404" s="233" t="s">
        <v>983</v>
      </c>
      <c r="C404" s="233" t="s">
        <v>439</v>
      </c>
      <c r="D404" s="233" t="s">
        <v>1082</v>
      </c>
      <c r="E404" s="234">
        <v>0</v>
      </c>
      <c r="F404" s="234">
        <v>0</v>
      </c>
      <c r="G404" s="235"/>
      <c r="J404" s="31">
        <v>0</v>
      </c>
      <c r="K404" s="31" t="b">
        <f t="shared" si="5"/>
        <v>1</v>
      </c>
    </row>
    <row r="405" spans="1:11" ht="25.5" x14ac:dyDescent="0.25">
      <c r="A405" s="232" t="s">
        <v>440</v>
      </c>
      <c r="B405" s="233" t="s">
        <v>971</v>
      </c>
      <c r="C405" s="233" t="s">
        <v>439</v>
      </c>
      <c r="D405" s="233" t="s">
        <v>1082</v>
      </c>
      <c r="E405" s="234">
        <v>0</v>
      </c>
      <c r="F405" s="234">
        <v>0</v>
      </c>
      <c r="G405" s="235"/>
      <c r="J405" s="31">
        <v>0</v>
      </c>
      <c r="K405" s="31" t="b">
        <f t="shared" ref="K405:K468" si="6">J405=F405</f>
        <v>1</v>
      </c>
    </row>
    <row r="406" spans="1:11" ht="25.5" x14ac:dyDescent="0.25">
      <c r="A406" s="232" t="s">
        <v>440</v>
      </c>
      <c r="B406" s="233" t="s">
        <v>1014</v>
      </c>
      <c r="C406" s="233" t="s">
        <v>439</v>
      </c>
      <c r="D406" s="233" t="s">
        <v>1082</v>
      </c>
      <c r="E406" s="234">
        <v>0</v>
      </c>
      <c r="F406" s="234">
        <v>0</v>
      </c>
      <c r="G406" s="235"/>
      <c r="J406" s="31">
        <v>0</v>
      </c>
      <c r="K406" s="31" t="b">
        <f t="shared" si="6"/>
        <v>1</v>
      </c>
    </row>
    <row r="407" spans="1:11" ht="25.5" x14ac:dyDescent="0.25">
      <c r="A407" s="232" t="s">
        <v>440</v>
      </c>
      <c r="B407" s="233" t="s">
        <v>1015</v>
      </c>
      <c r="C407" s="233" t="s">
        <v>439</v>
      </c>
      <c r="D407" s="233" t="s">
        <v>1082</v>
      </c>
      <c r="E407" s="234">
        <v>0</v>
      </c>
      <c r="F407" s="234">
        <v>-114265.37</v>
      </c>
      <c r="G407" s="235"/>
      <c r="J407" s="31">
        <v>322.8</v>
      </c>
      <c r="K407" s="31" t="b">
        <f t="shared" si="6"/>
        <v>0</v>
      </c>
    </row>
    <row r="408" spans="1:11" ht="25.5" x14ac:dyDescent="0.25">
      <c r="A408" s="232" t="s">
        <v>1144</v>
      </c>
      <c r="B408" s="233" t="s">
        <v>1008</v>
      </c>
      <c r="C408" s="233" t="s">
        <v>439</v>
      </c>
      <c r="D408" s="233" t="s">
        <v>1082</v>
      </c>
      <c r="E408" s="234">
        <v>0</v>
      </c>
      <c r="F408" s="234">
        <v>0</v>
      </c>
      <c r="G408" s="235"/>
      <c r="J408" s="31">
        <v>1794.01</v>
      </c>
      <c r="K408" s="31" t="b">
        <f t="shared" si="6"/>
        <v>0</v>
      </c>
    </row>
    <row r="409" spans="1:11" ht="25.5" x14ac:dyDescent="0.25">
      <c r="A409" s="232" t="s">
        <v>440</v>
      </c>
      <c r="B409" s="233" t="s">
        <v>1016</v>
      </c>
      <c r="C409" s="233" t="s">
        <v>439</v>
      </c>
      <c r="D409" s="233" t="s">
        <v>1082</v>
      </c>
      <c r="E409" s="234">
        <v>0</v>
      </c>
      <c r="F409" s="234">
        <v>-108437.97</v>
      </c>
      <c r="G409" s="235"/>
      <c r="J409" s="31">
        <v>3507.68</v>
      </c>
      <c r="K409" s="31" t="b">
        <f t="shared" si="6"/>
        <v>0</v>
      </c>
    </row>
    <row r="410" spans="1:11" ht="25.5" x14ac:dyDescent="0.25">
      <c r="A410" s="232" t="s">
        <v>440</v>
      </c>
      <c r="B410" s="233" t="s">
        <v>1004</v>
      </c>
      <c r="C410" s="233" t="s">
        <v>439</v>
      </c>
      <c r="D410" s="233" t="s">
        <v>1082</v>
      </c>
      <c r="E410" s="234">
        <v>0</v>
      </c>
      <c r="F410" s="234">
        <v>0</v>
      </c>
      <c r="G410" s="235"/>
      <c r="J410" s="31">
        <v>0</v>
      </c>
      <c r="K410" s="31" t="b">
        <f t="shared" si="6"/>
        <v>1</v>
      </c>
    </row>
    <row r="411" spans="1:11" ht="25.5" x14ac:dyDescent="0.25">
      <c r="A411" s="232" t="s">
        <v>440</v>
      </c>
      <c r="B411" s="233" t="s">
        <v>1007</v>
      </c>
      <c r="C411" s="233" t="s">
        <v>439</v>
      </c>
      <c r="D411" s="233" t="s">
        <v>1082</v>
      </c>
      <c r="E411" s="234">
        <v>0</v>
      </c>
      <c r="F411" s="234">
        <v>0</v>
      </c>
      <c r="G411" s="235"/>
      <c r="J411" s="31">
        <v>1660.63</v>
      </c>
      <c r="K411" s="31" t="b">
        <f t="shared" si="6"/>
        <v>0</v>
      </c>
    </row>
    <row r="412" spans="1:11" ht="25.5" x14ac:dyDescent="0.25">
      <c r="A412" s="232" t="s">
        <v>440</v>
      </c>
      <c r="B412" s="233" t="s">
        <v>1018</v>
      </c>
      <c r="C412" s="233" t="s">
        <v>439</v>
      </c>
      <c r="D412" s="233" t="s">
        <v>1082</v>
      </c>
      <c r="E412" s="234">
        <v>0</v>
      </c>
      <c r="F412" s="234">
        <v>0</v>
      </c>
      <c r="G412" s="235"/>
      <c r="J412" s="31">
        <v>2246.04</v>
      </c>
      <c r="K412" s="31" t="b">
        <f t="shared" si="6"/>
        <v>0</v>
      </c>
    </row>
    <row r="413" spans="1:11" ht="25.5" x14ac:dyDescent="0.25">
      <c r="A413" s="232" t="s">
        <v>440</v>
      </c>
      <c r="B413" s="233" t="s">
        <v>988</v>
      </c>
      <c r="C413" s="233" t="s">
        <v>439</v>
      </c>
      <c r="D413" s="233" t="s">
        <v>1082</v>
      </c>
      <c r="E413" s="234">
        <v>0</v>
      </c>
      <c r="F413" s="234">
        <v>0</v>
      </c>
      <c r="G413" s="235"/>
      <c r="J413" s="31">
        <v>64742.57</v>
      </c>
      <c r="K413" s="31" t="b">
        <f t="shared" si="6"/>
        <v>0</v>
      </c>
    </row>
    <row r="414" spans="1:11" ht="25.5" x14ac:dyDescent="0.25">
      <c r="A414" s="232" t="s">
        <v>440</v>
      </c>
      <c r="B414" s="233" t="s">
        <v>972</v>
      </c>
      <c r="C414" s="233" t="s">
        <v>439</v>
      </c>
      <c r="D414" s="233" t="s">
        <v>1082</v>
      </c>
      <c r="E414" s="234">
        <v>0</v>
      </c>
      <c r="F414" s="234">
        <v>0</v>
      </c>
      <c r="G414" s="235"/>
      <c r="J414" s="31">
        <v>3547</v>
      </c>
      <c r="K414" s="31" t="b">
        <f t="shared" si="6"/>
        <v>0</v>
      </c>
    </row>
    <row r="415" spans="1:11" ht="25.5" x14ac:dyDescent="0.25">
      <c r="A415" s="232" t="s">
        <v>440</v>
      </c>
      <c r="B415" s="233" t="s">
        <v>1021</v>
      </c>
      <c r="C415" s="233" t="s">
        <v>439</v>
      </c>
      <c r="D415" s="233" t="s">
        <v>1082</v>
      </c>
      <c r="E415" s="234">
        <v>0</v>
      </c>
      <c r="F415" s="234">
        <v>0</v>
      </c>
      <c r="G415" s="235"/>
      <c r="J415" s="31">
        <v>1244.26</v>
      </c>
      <c r="K415" s="31" t="b">
        <f t="shared" si="6"/>
        <v>0</v>
      </c>
    </row>
    <row r="416" spans="1:11" ht="25.5" x14ac:dyDescent="0.25">
      <c r="A416" s="232" t="s">
        <v>440</v>
      </c>
      <c r="B416" s="233" t="s">
        <v>982</v>
      </c>
      <c r="C416" s="233" t="s">
        <v>439</v>
      </c>
      <c r="D416" s="233" t="s">
        <v>1082</v>
      </c>
      <c r="E416" s="234">
        <v>0</v>
      </c>
      <c r="F416" s="234">
        <v>0</v>
      </c>
      <c r="G416" s="235"/>
      <c r="J416" s="31">
        <v>-3000</v>
      </c>
      <c r="K416" s="31" t="b">
        <f t="shared" si="6"/>
        <v>0</v>
      </c>
    </row>
    <row r="417" spans="1:11" ht="25.5" x14ac:dyDescent="0.25">
      <c r="A417" s="232" t="s">
        <v>440</v>
      </c>
      <c r="B417" s="233" t="s">
        <v>1023</v>
      </c>
      <c r="C417" s="233" t="s">
        <v>439</v>
      </c>
      <c r="D417" s="233" t="s">
        <v>1082</v>
      </c>
      <c r="E417" s="234">
        <v>0</v>
      </c>
      <c r="F417" s="234">
        <v>0</v>
      </c>
      <c r="G417" s="235"/>
      <c r="J417" s="31">
        <v>0</v>
      </c>
      <c r="K417" s="31" t="b">
        <f t="shared" si="6"/>
        <v>1</v>
      </c>
    </row>
    <row r="418" spans="1:11" ht="25.5" x14ac:dyDescent="0.25">
      <c r="A418" s="232" t="s">
        <v>440</v>
      </c>
      <c r="B418" s="233" t="s">
        <v>1024</v>
      </c>
      <c r="C418" s="233" t="s">
        <v>439</v>
      </c>
      <c r="D418" s="233" t="s">
        <v>1082</v>
      </c>
      <c r="E418" s="234">
        <v>0</v>
      </c>
      <c r="F418" s="234">
        <v>0</v>
      </c>
      <c r="G418" s="235"/>
      <c r="J418" s="31">
        <v>235329.48</v>
      </c>
      <c r="K418" s="31" t="b">
        <f t="shared" si="6"/>
        <v>0</v>
      </c>
    </row>
    <row r="419" spans="1:11" ht="25.5" x14ac:dyDescent="0.25">
      <c r="A419" s="232" t="s">
        <v>1145</v>
      </c>
      <c r="B419" s="233" t="s">
        <v>1019</v>
      </c>
      <c r="C419" s="233" t="s">
        <v>439</v>
      </c>
      <c r="D419" s="233" t="s">
        <v>1082</v>
      </c>
      <c r="E419" s="234">
        <v>0</v>
      </c>
      <c r="F419" s="234">
        <v>0</v>
      </c>
      <c r="G419" s="235"/>
      <c r="J419" s="31">
        <v>76349.960000000006</v>
      </c>
      <c r="K419" s="31" t="b">
        <f t="shared" si="6"/>
        <v>0</v>
      </c>
    </row>
    <row r="420" spans="1:11" ht="25.5" x14ac:dyDescent="0.25">
      <c r="A420" s="232" t="s">
        <v>1146</v>
      </c>
      <c r="B420" s="233" t="s">
        <v>1020</v>
      </c>
      <c r="C420" s="233" t="s">
        <v>439</v>
      </c>
      <c r="D420" s="233" t="s">
        <v>1082</v>
      </c>
      <c r="E420" s="234">
        <v>0</v>
      </c>
      <c r="F420" s="234">
        <v>0</v>
      </c>
      <c r="G420" s="235"/>
      <c r="J420" s="31">
        <v>2497116.4500000002</v>
      </c>
      <c r="K420" s="31" t="b">
        <f t="shared" si="6"/>
        <v>0</v>
      </c>
    </row>
    <row r="421" spans="1:11" ht="25.5" x14ac:dyDescent="0.25">
      <c r="A421" s="232" t="s">
        <v>442</v>
      </c>
      <c r="B421" s="233" t="s">
        <v>1010</v>
      </c>
      <c r="C421" s="233" t="s">
        <v>441</v>
      </c>
      <c r="D421" s="233" t="s">
        <v>1082</v>
      </c>
      <c r="E421" s="234">
        <v>0</v>
      </c>
      <c r="F421" s="234">
        <v>0</v>
      </c>
      <c r="G421" s="235"/>
      <c r="J421" s="31">
        <v>16731.21</v>
      </c>
      <c r="K421" s="31" t="b">
        <f t="shared" si="6"/>
        <v>0</v>
      </c>
    </row>
    <row r="422" spans="1:11" ht="25.5" x14ac:dyDescent="0.25">
      <c r="A422" s="232" t="s">
        <v>442</v>
      </c>
      <c r="B422" s="233" t="s">
        <v>1012</v>
      </c>
      <c r="C422" s="233" t="s">
        <v>441</v>
      </c>
      <c r="D422" s="233" t="s">
        <v>1082</v>
      </c>
      <c r="E422" s="234">
        <v>0</v>
      </c>
      <c r="F422" s="234">
        <v>0</v>
      </c>
      <c r="G422" s="235"/>
      <c r="J422" s="31">
        <v>21740579</v>
      </c>
      <c r="K422" s="31" t="b">
        <f t="shared" si="6"/>
        <v>0</v>
      </c>
    </row>
    <row r="423" spans="1:11" ht="25.5" x14ac:dyDescent="0.25">
      <c r="A423" s="232" t="s">
        <v>442</v>
      </c>
      <c r="B423" s="233" t="s">
        <v>971</v>
      </c>
      <c r="C423" s="233" t="s">
        <v>441</v>
      </c>
      <c r="D423" s="233" t="s">
        <v>1082</v>
      </c>
      <c r="E423" s="234">
        <v>0</v>
      </c>
      <c r="F423" s="234">
        <v>110798.53</v>
      </c>
      <c r="G423" s="235"/>
      <c r="J423" s="31">
        <v>0</v>
      </c>
      <c r="K423" s="31" t="b">
        <f t="shared" si="6"/>
        <v>0</v>
      </c>
    </row>
    <row r="424" spans="1:11" ht="63.75" x14ac:dyDescent="0.25">
      <c r="A424" s="232" t="s">
        <v>454</v>
      </c>
      <c r="B424" s="233" t="s">
        <v>985</v>
      </c>
      <c r="C424" s="233" t="s">
        <v>453</v>
      </c>
      <c r="D424" s="233" t="s">
        <v>1147</v>
      </c>
      <c r="E424" s="234">
        <v>1589609000</v>
      </c>
      <c r="F424" s="234">
        <v>1589609000</v>
      </c>
      <c r="G424" s="235">
        <v>100</v>
      </c>
      <c r="J424" s="31">
        <v>0</v>
      </c>
      <c r="K424" s="31" t="b">
        <f t="shared" si="6"/>
        <v>0</v>
      </c>
    </row>
    <row r="425" spans="1:11" ht="63.75" x14ac:dyDescent="0.25">
      <c r="A425" s="232" t="s">
        <v>458</v>
      </c>
      <c r="B425" s="233" t="s">
        <v>985</v>
      </c>
      <c r="C425" s="233" t="s">
        <v>457</v>
      </c>
      <c r="D425" s="233" t="s">
        <v>1147</v>
      </c>
      <c r="E425" s="234">
        <v>0</v>
      </c>
      <c r="F425" s="234">
        <v>465043500</v>
      </c>
      <c r="G425" s="235"/>
      <c r="J425" s="31">
        <v>0</v>
      </c>
      <c r="K425" s="31" t="b">
        <f t="shared" si="6"/>
        <v>0</v>
      </c>
    </row>
    <row r="426" spans="1:11" ht="38.25" x14ac:dyDescent="0.25">
      <c r="A426" s="232" t="s">
        <v>461</v>
      </c>
      <c r="B426" s="233" t="s">
        <v>1011</v>
      </c>
      <c r="C426" s="233" t="s">
        <v>460</v>
      </c>
      <c r="D426" s="233" t="s">
        <v>1147</v>
      </c>
      <c r="E426" s="234">
        <v>1059485500</v>
      </c>
      <c r="F426" s="234">
        <v>1318872932.1700001</v>
      </c>
      <c r="G426" s="235">
        <v>124.48239566940747</v>
      </c>
      <c r="J426" s="31">
        <v>17654.14</v>
      </c>
      <c r="K426" s="31" t="b">
        <f t="shared" si="6"/>
        <v>0</v>
      </c>
    </row>
    <row r="427" spans="1:11" ht="63.75" x14ac:dyDescent="0.25">
      <c r="A427" s="232" t="s">
        <v>463</v>
      </c>
      <c r="B427" s="233" t="s">
        <v>1012</v>
      </c>
      <c r="C427" s="233" t="s">
        <v>462</v>
      </c>
      <c r="D427" s="233" t="s">
        <v>1147</v>
      </c>
      <c r="E427" s="234">
        <v>0</v>
      </c>
      <c r="F427" s="234">
        <v>0</v>
      </c>
      <c r="G427" s="235"/>
      <c r="J427" s="31">
        <v>0</v>
      </c>
      <c r="K427" s="31" t="b">
        <f t="shared" si="6"/>
        <v>1</v>
      </c>
    </row>
    <row r="428" spans="1:11" ht="51" x14ac:dyDescent="0.25">
      <c r="A428" s="232" t="s">
        <v>465</v>
      </c>
      <c r="B428" s="233" t="s">
        <v>969</v>
      </c>
      <c r="C428" s="233" t="s">
        <v>464</v>
      </c>
      <c r="D428" s="233" t="s">
        <v>1147</v>
      </c>
      <c r="E428" s="234">
        <v>25421000</v>
      </c>
      <c r="F428" s="234">
        <v>25421000</v>
      </c>
      <c r="G428" s="235">
        <v>100</v>
      </c>
      <c r="J428" s="31">
        <v>-141192.04</v>
      </c>
      <c r="K428" s="31" t="b">
        <f t="shared" si="6"/>
        <v>0</v>
      </c>
    </row>
    <row r="429" spans="1:11" ht="51" x14ac:dyDescent="0.25">
      <c r="A429" s="232" t="s">
        <v>467</v>
      </c>
      <c r="B429" s="233" t="s">
        <v>1018</v>
      </c>
      <c r="C429" s="233" t="s">
        <v>466</v>
      </c>
      <c r="D429" s="233" t="s">
        <v>1147</v>
      </c>
      <c r="E429" s="234">
        <v>3345600</v>
      </c>
      <c r="F429" s="234">
        <v>0</v>
      </c>
      <c r="G429" s="235">
        <v>0</v>
      </c>
      <c r="J429" s="31">
        <v>-135905.59</v>
      </c>
      <c r="K429" s="31" t="b">
        <f t="shared" si="6"/>
        <v>0</v>
      </c>
    </row>
    <row r="430" spans="1:11" ht="51" x14ac:dyDescent="0.25">
      <c r="A430" s="232" t="s">
        <v>469</v>
      </c>
      <c r="B430" s="233" t="s">
        <v>970</v>
      </c>
      <c r="C430" s="233" t="s">
        <v>468</v>
      </c>
      <c r="D430" s="233" t="s">
        <v>1147</v>
      </c>
      <c r="E430" s="234">
        <v>128100</v>
      </c>
      <c r="F430" s="234">
        <v>128017.89</v>
      </c>
      <c r="G430" s="235">
        <v>99.935901639344266</v>
      </c>
      <c r="J430" s="31">
        <v>0</v>
      </c>
      <c r="K430" s="31" t="b">
        <f t="shared" si="6"/>
        <v>0</v>
      </c>
    </row>
    <row r="431" spans="1:11" ht="89.25" x14ac:dyDescent="0.25">
      <c r="A431" s="232" t="s">
        <v>471</v>
      </c>
      <c r="B431" s="233" t="s">
        <v>981</v>
      </c>
      <c r="C431" s="233" t="s">
        <v>470</v>
      </c>
      <c r="D431" s="233" t="s">
        <v>1147</v>
      </c>
      <c r="E431" s="234">
        <v>4868300</v>
      </c>
      <c r="F431" s="234">
        <v>4868300</v>
      </c>
      <c r="G431" s="235">
        <v>100</v>
      </c>
      <c r="J431" s="31">
        <v>-261505.46</v>
      </c>
      <c r="K431" s="31" t="b">
        <f t="shared" si="6"/>
        <v>0</v>
      </c>
    </row>
    <row r="432" spans="1:11" ht="76.5" x14ac:dyDescent="0.25">
      <c r="A432" s="232" t="s">
        <v>473</v>
      </c>
      <c r="B432" s="233" t="s">
        <v>969</v>
      </c>
      <c r="C432" s="233" t="s">
        <v>472</v>
      </c>
      <c r="D432" s="233" t="s">
        <v>1147</v>
      </c>
      <c r="E432" s="234">
        <v>11774700</v>
      </c>
      <c r="F432" s="234">
        <v>11774700</v>
      </c>
      <c r="G432" s="235">
        <v>100</v>
      </c>
      <c r="J432" s="31">
        <v>0</v>
      </c>
      <c r="K432" s="31" t="b">
        <f t="shared" si="6"/>
        <v>0</v>
      </c>
    </row>
    <row r="433" spans="1:11" ht="76.5" x14ac:dyDescent="0.25">
      <c r="A433" s="232" t="s">
        <v>475</v>
      </c>
      <c r="B433" s="233" t="s">
        <v>1011</v>
      </c>
      <c r="C433" s="233" t="s">
        <v>474</v>
      </c>
      <c r="D433" s="233" t="s">
        <v>1147</v>
      </c>
      <c r="E433" s="234">
        <v>605490400</v>
      </c>
      <c r="F433" s="234">
        <v>633273915.41999996</v>
      </c>
      <c r="G433" s="235">
        <v>104.58859718007089</v>
      </c>
      <c r="J433" s="31">
        <v>0</v>
      </c>
      <c r="K433" s="31" t="b">
        <f t="shared" si="6"/>
        <v>0</v>
      </c>
    </row>
    <row r="434" spans="1:11" ht="114.75" x14ac:dyDescent="0.25">
      <c r="A434" s="232" t="s">
        <v>477</v>
      </c>
      <c r="B434" s="233" t="s">
        <v>1011</v>
      </c>
      <c r="C434" s="233" t="s">
        <v>476</v>
      </c>
      <c r="D434" s="233" t="s">
        <v>1147</v>
      </c>
      <c r="E434" s="234">
        <v>1214100</v>
      </c>
      <c r="F434" s="234">
        <v>1214100</v>
      </c>
      <c r="G434" s="235">
        <v>100</v>
      </c>
      <c r="J434" s="31">
        <v>0</v>
      </c>
      <c r="K434" s="31" t="b">
        <f t="shared" si="6"/>
        <v>0</v>
      </c>
    </row>
    <row r="435" spans="1:11" ht="76.5" x14ac:dyDescent="0.25">
      <c r="A435" s="232" t="s">
        <v>479</v>
      </c>
      <c r="B435" s="233" t="s">
        <v>969</v>
      </c>
      <c r="C435" s="233" t="s">
        <v>478</v>
      </c>
      <c r="D435" s="233" t="s">
        <v>1147</v>
      </c>
      <c r="E435" s="234">
        <v>3711900</v>
      </c>
      <c r="F435" s="234">
        <v>3711900</v>
      </c>
      <c r="G435" s="235">
        <v>100</v>
      </c>
      <c r="J435" s="31">
        <v>0</v>
      </c>
      <c r="K435" s="31" t="b">
        <f t="shared" si="6"/>
        <v>0</v>
      </c>
    </row>
    <row r="436" spans="1:11" ht="89.25" x14ac:dyDescent="0.25">
      <c r="A436" s="232" t="s">
        <v>1148</v>
      </c>
      <c r="B436" s="233" t="s">
        <v>1002</v>
      </c>
      <c r="C436" s="233" t="s">
        <v>480</v>
      </c>
      <c r="D436" s="233" t="s">
        <v>1147</v>
      </c>
      <c r="E436" s="234">
        <v>39954300</v>
      </c>
      <c r="F436" s="234">
        <v>39893341</v>
      </c>
      <c r="G436" s="235">
        <v>99.847428186703311</v>
      </c>
      <c r="J436" s="31">
        <v>-114265.37</v>
      </c>
      <c r="K436" s="31" t="b">
        <f t="shared" si="6"/>
        <v>0</v>
      </c>
    </row>
    <row r="437" spans="1:11" ht="140.25" x14ac:dyDescent="0.25">
      <c r="A437" s="232" t="s">
        <v>483</v>
      </c>
      <c r="B437" s="233" t="s">
        <v>1002</v>
      </c>
      <c r="C437" s="233" t="s">
        <v>482</v>
      </c>
      <c r="D437" s="233" t="s">
        <v>1147</v>
      </c>
      <c r="E437" s="234">
        <v>19880000</v>
      </c>
      <c r="F437" s="234">
        <v>19880000</v>
      </c>
      <c r="G437" s="235">
        <v>100</v>
      </c>
      <c r="J437" s="31">
        <v>0</v>
      </c>
      <c r="K437" s="31" t="b">
        <f t="shared" si="6"/>
        <v>0</v>
      </c>
    </row>
    <row r="438" spans="1:11" ht="89.25" x14ac:dyDescent="0.25">
      <c r="A438" s="232" t="s">
        <v>485</v>
      </c>
      <c r="B438" s="233" t="s">
        <v>969</v>
      </c>
      <c r="C438" s="233" t="s">
        <v>484</v>
      </c>
      <c r="D438" s="233" t="s">
        <v>1147</v>
      </c>
      <c r="E438" s="234">
        <v>17695500</v>
      </c>
      <c r="F438" s="234">
        <v>17695500</v>
      </c>
      <c r="G438" s="235">
        <v>100</v>
      </c>
      <c r="J438" s="31">
        <v>-108437.97</v>
      </c>
      <c r="K438" s="31" t="b">
        <f t="shared" si="6"/>
        <v>0</v>
      </c>
    </row>
    <row r="439" spans="1:11" ht="38.25" x14ac:dyDescent="0.25">
      <c r="A439" s="232" t="s">
        <v>487</v>
      </c>
      <c r="B439" s="233" t="s">
        <v>969</v>
      </c>
      <c r="C439" s="233" t="s">
        <v>486</v>
      </c>
      <c r="D439" s="233" t="s">
        <v>1147</v>
      </c>
      <c r="E439" s="234">
        <v>20157500</v>
      </c>
      <c r="F439" s="234">
        <v>20157500</v>
      </c>
      <c r="G439" s="235">
        <v>100</v>
      </c>
      <c r="J439" s="31">
        <v>0</v>
      </c>
      <c r="K439" s="31" t="b">
        <f t="shared" si="6"/>
        <v>0</v>
      </c>
    </row>
    <row r="440" spans="1:11" ht="51" x14ac:dyDescent="0.25">
      <c r="A440" s="232" t="s">
        <v>489</v>
      </c>
      <c r="B440" s="233" t="s">
        <v>969</v>
      </c>
      <c r="C440" s="233" t="s">
        <v>488</v>
      </c>
      <c r="D440" s="233" t="s">
        <v>1147</v>
      </c>
      <c r="E440" s="234">
        <v>19624200</v>
      </c>
      <c r="F440" s="234">
        <v>19624200</v>
      </c>
      <c r="G440" s="235">
        <v>100</v>
      </c>
      <c r="J440" s="31">
        <v>0</v>
      </c>
      <c r="K440" s="31" t="b">
        <f t="shared" si="6"/>
        <v>0</v>
      </c>
    </row>
    <row r="441" spans="1:11" ht="89.25" x14ac:dyDescent="0.25">
      <c r="A441" s="232" t="s">
        <v>491</v>
      </c>
      <c r="B441" s="233" t="s">
        <v>969</v>
      </c>
      <c r="C441" s="233" t="s">
        <v>490</v>
      </c>
      <c r="D441" s="233" t="s">
        <v>1147</v>
      </c>
      <c r="E441" s="234">
        <v>0</v>
      </c>
      <c r="F441" s="234">
        <v>23790220.719999999</v>
      </c>
      <c r="G441" s="235"/>
      <c r="J441" s="31">
        <v>0</v>
      </c>
      <c r="K441" s="31" t="b">
        <f t="shared" si="6"/>
        <v>0</v>
      </c>
    </row>
    <row r="442" spans="1:11" ht="89.25" x14ac:dyDescent="0.25">
      <c r="A442" s="232" t="s">
        <v>493</v>
      </c>
      <c r="B442" s="233" t="s">
        <v>969</v>
      </c>
      <c r="C442" s="233" t="s">
        <v>492</v>
      </c>
      <c r="D442" s="233" t="s">
        <v>1147</v>
      </c>
      <c r="E442" s="234">
        <v>7472800</v>
      </c>
      <c r="F442" s="234">
        <v>7472800</v>
      </c>
      <c r="G442" s="235">
        <v>100</v>
      </c>
      <c r="J442" s="31">
        <v>0</v>
      </c>
      <c r="K442" s="31" t="b">
        <f t="shared" si="6"/>
        <v>0</v>
      </c>
    </row>
    <row r="443" spans="1:11" ht="38.25" x14ac:dyDescent="0.25">
      <c r="A443" s="232" t="s">
        <v>495</v>
      </c>
      <c r="B443" s="233" t="s">
        <v>969</v>
      </c>
      <c r="C443" s="233" t="s">
        <v>494</v>
      </c>
      <c r="D443" s="233" t="s">
        <v>1147</v>
      </c>
      <c r="E443" s="234">
        <v>214374600</v>
      </c>
      <c r="F443" s="234">
        <v>214374600</v>
      </c>
      <c r="G443" s="235">
        <v>100</v>
      </c>
      <c r="J443" s="31">
        <v>0</v>
      </c>
      <c r="K443" s="31" t="b">
        <f t="shared" si="6"/>
        <v>0</v>
      </c>
    </row>
    <row r="444" spans="1:11" ht="38.25" x14ac:dyDescent="0.25">
      <c r="A444" s="232" t="s">
        <v>497</v>
      </c>
      <c r="B444" s="233" t="s">
        <v>1002</v>
      </c>
      <c r="C444" s="233" t="s">
        <v>496</v>
      </c>
      <c r="D444" s="233" t="s">
        <v>1147</v>
      </c>
      <c r="E444" s="234">
        <v>16773800</v>
      </c>
      <c r="F444" s="234">
        <v>15366930.550000001</v>
      </c>
      <c r="G444" s="235">
        <v>91.61269688442691</v>
      </c>
      <c r="J444" s="31">
        <v>0</v>
      </c>
      <c r="K444" s="31" t="b">
        <f t="shared" si="6"/>
        <v>0</v>
      </c>
    </row>
    <row r="445" spans="1:11" ht="51" x14ac:dyDescent="0.25">
      <c r="A445" s="232" t="s">
        <v>499</v>
      </c>
      <c r="B445" s="233" t="s">
        <v>1002</v>
      </c>
      <c r="C445" s="233" t="s">
        <v>498</v>
      </c>
      <c r="D445" s="233" t="s">
        <v>1147</v>
      </c>
      <c r="E445" s="234">
        <v>10482000</v>
      </c>
      <c r="F445" s="234">
        <v>10348395.98</v>
      </c>
      <c r="G445" s="235">
        <v>98.725395726006482</v>
      </c>
      <c r="J445" s="31">
        <v>0</v>
      </c>
      <c r="K445" s="31" t="b">
        <f t="shared" si="6"/>
        <v>0</v>
      </c>
    </row>
    <row r="446" spans="1:11" ht="63.75" x14ac:dyDescent="0.25">
      <c r="A446" s="232" t="s">
        <v>501</v>
      </c>
      <c r="B446" s="233" t="s">
        <v>969</v>
      </c>
      <c r="C446" s="233" t="s">
        <v>500</v>
      </c>
      <c r="D446" s="233" t="s">
        <v>1147</v>
      </c>
      <c r="E446" s="234">
        <v>41714400</v>
      </c>
      <c r="F446" s="234">
        <v>41714400</v>
      </c>
      <c r="G446" s="235">
        <v>100</v>
      </c>
      <c r="J446" s="31">
        <v>0</v>
      </c>
      <c r="K446" s="31" t="b">
        <f t="shared" si="6"/>
        <v>0</v>
      </c>
    </row>
    <row r="447" spans="1:11" ht="51" x14ac:dyDescent="0.25">
      <c r="A447" s="232" t="s">
        <v>505</v>
      </c>
      <c r="B447" s="233" t="s">
        <v>981</v>
      </c>
      <c r="C447" s="233" t="s">
        <v>504</v>
      </c>
      <c r="D447" s="233" t="s">
        <v>1147</v>
      </c>
      <c r="E447" s="234">
        <v>1821300</v>
      </c>
      <c r="F447" s="234">
        <v>2367477.42</v>
      </c>
      <c r="G447" s="235">
        <v>129.98832811727885</v>
      </c>
      <c r="J447" s="31">
        <v>0</v>
      </c>
      <c r="K447" s="31" t="b">
        <f t="shared" si="6"/>
        <v>0</v>
      </c>
    </row>
    <row r="448" spans="1:11" ht="63.75" x14ac:dyDescent="0.25">
      <c r="A448" s="232" t="s">
        <v>507</v>
      </c>
      <c r="B448" s="233" t="s">
        <v>981</v>
      </c>
      <c r="C448" s="233" t="s">
        <v>506</v>
      </c>
      <c r="D448" s="233" t="s">
        <v>1147</v>
      </c>
      <c r="E448" s="234">
        <v>11321000</v>
      </c>
      <c r="F448" s="234">
        <v>11321000</v>
      </c>
      <c r="G448" s="235">
        <v>100</v>
      </c>
      <c r="J448" s="31">
        <v>0</v>
      </c>
      <c r="K448" s="31" t="b">
        <f t="shared" si="6"/>
        <v>0</v>
      </c>
    </row>
    <row r="449" spans="1:11" ht="89.25" x14ac:dyDescent="0.25">
      <c r="A449" s="232" t="s">
        <v>509</v>
      </c>
      <c r="B449" s="233" t="s">
        <v>969</v>
      </c>
      <c r="C449" s="233" t="s">
        <v>508</v>
      </c>
      <c r="D449" s="233" t="s">
        <v>1147</v>
      </c>
      <c r="E449" s="234">
        <v>0</v>
      </c>
      <c r="F449" s="234">
        <v>76677118.219999999</v>
      </c>
      <c r="G449" s="235"/>
      <c r="J449" s="31">
        <v>0</v>
      </c>
      <c r="K449" s="31" t="b">
        <f t="shared" si="6"/>
        <v>0</v>
      </c>
    </row>
    <row r="450" spans="1:11" ht="76.5" x14ac:dyDescent="0.25">
      <c r="A450" s="232" t="s">
        <v>511</v>
      </c>
      <c r="B450" s="233" t="s">
        <v>971</v>
      </c>
      <c r="C450" s="233" t="s">
        <v>510</v>
      </c>
      <c r="D450" s="233" t="s">
        <v>1147</v>
      </c>
      <c r="E450" s="234">
        <v>1264276700</v>
      </c>
      <c r="F450" s="234">
        <v>1264276700</v>
      </c>
      <c r="G450" s="235">
        <v>100</v>
      </c>
      <c r="J450" s="31">
        <v>0</v>
      </c>
      <c r="K450" s="31" t="b">
        <f t="shared" si="6"/>
        <v>0</v>
      </c>
    </row>
    <row r="451" spans="1:11" ht="51" x14ac:dyDescent="0.25">
      <c r="A451" s="232" t="s">
        <v>513</v>
      </c>
      <c r="B451" s="233" t="s">
        <v>1014</v>
      </c>
      <c r="C451" s="233" t="s">
        <v>512</v>
      </c>
      <c r="D451" s="233" t="s">
        <v>1147</v>
      </c>
      <c r="E451" s="234">
        <v>71089100</v>
      </c>
      <c r="F451" s="234">
        <v>86651500</v>
      </c>
      <c r="G451" s="235">
        <v>121.89140107273829</v>
      </c>
      <c r="J451" s="31">
        <v>0</v>
      </c>
      <c r="K451" s="31" t="b">
        <f t="shared" si="6"/>
        <v>0</v>
      </c>
    </row>
    <row r="452" spans="1:11" ht="102" x14ac:dyDescent="0.25">
      <c r="A452" s="232" t="s">
        <v>517</v>
      </c>
      <c r="B452" s="233" t="s">
        <v>969</v>
      </c>
      <c r="C452" s="233" t="s">
        <v>516</v>
      </c>
      <c r="D452" s="233" t="s">
        <v>1147</v>
      </c>
      <c r="E452" s="234">
        <v>8520000</v>
      </c>
      <c r="F452" s="234">
        <v>8520000</v>
      </c>
      <c r="G452" s="235">
        <v>100</v>
      </c>
      <c r="J452" s="31">
        <v>110798.53</v>
      </c>
      <c r="K452" s="31" t="b">
        <f t="shared" si="6"/>
        <v>0</v>
      </c>
    </row>
    <row r="453" spans="1:11" ht="38.25" x14ac:dyDescent="0.25">
      <c r="A453" s="232" t="s">
        <v>519</v>
      </c>
      <c r="B453" s="233" t="s">
        <v>1011</v>
      </c>
      <c r="C453" s="233" t="s">
        <v>518</v>
      </c>
      <c r="D453" s="233" t="s">
        <v>1147</v>
      </c>
      <c r="E453" s="234">
        <v>4700000</v>
      </c>
      <c r="F453" s="234">
        <v>4700000</v>
      </c>
      <c r="G453" s="235">
        <v>100</v>
      </c>
      <c r="J453" s="31">
        <v>1589609000</v>
      </c>
      <c r="K453" s="31" t="b">
        <f t="shared" si="6"/>
        <v>0</v>
      </c>
    </row>
    <row r="454" spans="1:11" ht="89.25" x14ac:dyDescent="0.25">
      <c r="A454" s="232" t="s">
        <v>521</v>
      </c>
      <c r="B454" s="233" t="s">
        <v>1149</v>
      </c>
      <c r="C454" s="233" t="s">
        <v>520</v>
      </c>
      <c r="D454" s="233" t="s">
        <v>1147</v>
      </c>
      <c r="E454" s="234">
        <v>15257800</v>
      </c>
      <c r="F454" s="234">
        <v>16710156.869999999</v>
      </c>
      <c r="G454" s="235">
        <v>109.51878298312994</v>
      </c>
      <c r="J454" s="31">
        <v>465043500</v>
      </c>
      <c r="K454" s="31" t="b">
        <f t="shared" si="6"/>
        <v>0</v>
      </c>
    </row>
    <row r="455" spans="1:11" ht="51" x14ac:dyDescent="0.25">
      <c r="A455" s="232" t="s">
        <v>523</v>
      </c>
      <c r="B455" s="233" t="s">
        <v>1011</v>
      </c>
      <c r="C455" s="233" t="s">
        <v>522</v>
      </c>
      <c r="D455" s="233" t="s">
        <v>1147</v>
      </c>
      <c r="E455" s="234">
        <v>1297325900</v>
      </c>
      <c r="F455" s="234">
        <v>1493590418.3099999</v>
      </c>
      <c r="G455" s="235">
        <v>115.12838973691962</v>
      </c>
      <c r="J455" s="31">
        <v>1318872932.1700001</v>
      </c>
      <c r="K455" s="31" t="b">
        <f t="shared" si="6"/>
        <v>0</v>
      </c>
    </row>
    <row r="456" spans="1:11" ht="89.25" x14ac:dyDescent="0.25">
      <c r="A456" s="232" t="s">
        <v>525</v>
      </c>
      <c r="B456" s="233" t="s">
        <v>969</v>
      </c>
      <c r="C456" s="233" t="s">
        <v>524</v>
      </c>
      <c r="D456" s="233" t="s">
        <v>1147</v>
      </c>
      <c r="E456" s="234">
        <v>362061600</v>
      </c>
      <c r="F456" s="234">
        <v>414971091.49000001</v>
      </c>
      <c r="G456" s="235">
        <v>114.61339492782443</v>
      </c>
      <c r="J456" s="31">
        <v>0</v>
      </c>
      <c r="K456" s="31" t="b">
        <f t="shared" si="6"/>
        <v>0</v>
      </c>
    </row>
    <row r="457" spans="1:11" ht="63.75" x14ac:dyDescent="0.25">
      <c r="A457" s="232" t="s">
        <v>527</v>
      </c>
      <c r="B457" s="233" t="s">
        <v>969</v>
      </c>
      <c r="C457" s="233" t="s">
        <v>526</v>
      </c>
      <c r="D457" s="233" t="s">
        <v>1147</v>
      </c>
      <c r="E457" s="234">
        <v>23823000</v>
      </c>
      <c r="F457" s="234">
        <v>0</v>
      </c>
      <c r="G457" s="235">
        <v>0</v>
      </c>
      <c r="J457" s="31">
        <v>25421000</v>
      </c>
      <c r="K457" s="31" t="b">
        <f t="shared" si="6"/>
        <v>0</v>
      </c>
    </row>
    <row r="458" spans="1:11" ht="63.75" x14ac:dyDescent="0.25">
      <c r="A458" s="232" t="s">
        <v>529</v>
      </c>
      <c r="B458" s="233" t="s">
        <v>972</v>
      </c>
      <c r="C458" s="233" t="s">
        <v>528</v>
      </c>
      <c r="D458" s="233" t="s">
        <v>1147</v>
      </c>
      <c r="E458" s="234">
        <v>0</v>
      </c>
      <c r="F458" s="234">
        <v>140255300</v>
      </c>
      <c r="G458" s="235"/>
      <c r="J458" s="31">
        <v>0</v>
      </c>
      <c r="K458" s="31" t="b">
        <f t="shared" si="6"/>
        <v>0</v>
      </c>
    </row>
    <row r="459" spans="1:11" ht="63.75" x14ac:dyDescent="0.25">
      <c r="A459" s="232" t="s">
        <v>531</v>
      </c>
      <c r="B459" s="233" t="s">
        <v>972</v>
      </c>
      <c r="C459" s="233" t="s">
        <v>530</v>
      </c>
      <c r="D459" s="233" t="s">
        <v>1147</v>
      </c>
      <c r="E459" s="234">
        <v>0</v>
      </c>
      <c r="F459" s="234">
        <v>18723400</v>
      </c>
      <c r="G459" s="235"/>
      <c r="J459" s="31">
        <v>128017.89</v>
      </c>
      <c r="K459" s="31" t="b">
        <f t="shared" si="6"/>
        <v>0</v>
      </c>
    </row>
    <row r="460" spans="1:11" ht="38.25" x14ac:dyDescent="0.25">
      <c r="A460" s="232" t="s">
        <v>533</v>
      </c>
      <c r="B460" s="233" t="s">
        <v>972</v>
      </c>
      <c r="C460" s="233" t="s">
        <v>532</v>
      </c>
      <c r="D460" s="233" t="s">
        <v>1147</v>
      </c>
      <c r="E460" s="234">
        <v>0</v>
      </c>
      <c r="F460" s="234">
        <v>87681700</v>
      </c>
      <c r="G460" s="235"/>
      <c r="J460" s="31">
        <v>4868300</v>
      </c>
      <c r="K460" s="31" t="b">
        <f t="shared" si="6"/>
        <v>0</v>
      </c>
    </row>
    <row r="461" spans="1:11" ht="76.5" x14ac:dyDescent="0.25">
      <c r="A461" s="232" t="s">
        <v>535</v>
      </c>
      <c r="B461" s="233" t="s">
        <v>969</v>
      </c>
      <c r="C461" s="233" t="s">
        <v>534</v>
      </c>
      <c r="D461" s="233" t="s">
        <v>1147</v>
      </c>
      <c r="E461" s="234">
        <v>58476900</v>
      </c>
      <c r="F461" s="234">
        <v>58476900</v>
      </c>
      <c r="G461" s="235">
        <v>100</v>
      </c>
      <c r="J461" s="31">
        <v>11774700</v>
      </c>
      <c r="K461" s="31" t="b">
        <f t="shared" si="6"/>
        <v>0</v>
      </c>
    </row>
    <row r="462" spans="1:11" ht="89.25" x14ac:dyDescent="0.25">
      <c r="A462" s="232" t="s">
        <v>537</v>
      </c>
      <c r="B462" s="233" t="s">
        <v>1002</v>
      </c>
      <c r="C462" s="233" t="s">
        <v>536</v>
      </c>
      <c r="D462" s="233" t="s">
        <v>1147</v>
      </c>
      <c r="E462" s="234">
        <v>668722000</v>
      </c>
      <c r="F462" s="234">
        <v>743121405.25999999</v>
      </c>
      <c r="G462" s="235">
        <v>111.12561053173067</v>
      </c>
      <c r="J462" s="31">
        <v>633273915.41999996</v>
      </c>
      <c r="K462" s="31" t="b">
        <f t="shared" si="6"/>
        <v>0</v>
      </c>
    </row>
    <row r="463" spans="1:11" ht="76.5" x14ac:dyDescent="0.25">
      <c r="A463" s="232" t="s">
        <v>1150</v>
      </c>
      <c r="B463" s="233" t="s">
        <v>980</v>
      </c>
      <c r="C463" s="233" t="s">
        <v>538</v>
      </c>
      <c r="D463" s="233" t="s">
        <v>1147</v>
      </c>
      <c r="E463" s="234">
        <v>555930600</v>
      </c>
      <c r="F463" s="234">
        <v>555930599.99000001</v>
      </c>
      <c r="G463" s="235">
        <v>99.999999998201218</v>
      </c>
      <c r="J463" s="31">
        <v>1214100</v>
      </c>
      <c r="K463" s="31" t="b">
        <f t="shared" si="6"/>
        <v>0</v>
      </c>
    </row>
    <row r="464" spans="1:11" ht="102" x14ac:dyDescent="0.25">
      <c r="A464" s="232" t="s">
        <v>541</v>
      </c>
      <c r="B464" s="233" t="s">
        <v>1002</v>
      </c>
      <c r="C464" s="233" t="s">
        <v>540</v>
      </c>
      <c r="D464" s="233" t="s">
        <v>1147</v>
      </c>
      <c r="E464" s="234">
        <v>72506500</v>
      </c>
      <c r="F464" s="234">
        <v>72506500</v>
      </c>
      <c r="G464" s="235">
        <v>100</v>
      </c>
      <c r="J464" s="31">
        <v>3711900</v>
      </c>
      <c r="K464" s="31" t="b">
        <f t="shared" si="6"/>
        <v>0</v>
      </c>
    </row>
    <row r="465" spans="1:11" ht="76.5" x14ac:dyDescent="0.25">
      <c r="A465" s="232" t="s">
        <v>543</v>
      </c>
      <c r="B465" s="233" t="s">
        <v>1011</v>
      </c>
      <c r="C465" s="233" t="s">
        <v>542</v>
      </c>
      <c r="D465" s="233" t="s">
        <v>1147</v>
      </c>
      <c r="E465" s="234">
        <v>146239500</v>
      </c>
      <c r="F465" s="234">
        <v>199812000</v>
      </c>
      <c r="G465" s="235">
        <v>136.63339932097688</v>
      </c>
      <c r="J465" s="31">
        <v>39893341</v>
      </c>
      <c r="K465" s="31" t="b">
        <f t="shared" si="6"/>
        <v>0</v>
      </c>
    </row>
    <row r="466" spans="1:11" ht="63.75" x14ac:dyDescent="0.25">
      <c r="A466" s="232" t="s">
        <v>547</v>
      </c>
      <c r="B466" s="233" t="s">
        <v>1011</v>
      </c>
      <c r="C466" s="233" t="s">
        <v>546</v>
      </c>
      <c r="D466" s="233" t="s">
        <v>1147</v>
      </c>
      <c r="E466" s="234">
        <v>16298100</v>
      </c>
      <c r="F466" s="234">
        <v>16286744.02</v>
      </c>
      <c r="G466" s="235">
        <v>99.930323289217768</v>
      </c>
      <c r="J466" s="31">
        <v>19880000</v>
      </c>
      <c r="K466" s="31" t="b">
        <f t="shared" si="6"/>
        <v>0</v>
      </c>
    </row>
    <row r="467" spans="1:11" ht="63.75" x14ac:dyDescent="0.25">
      <c r="A467" s="232" t="s">
        <v>549</v>
      </c>
      <c r="B467" s="233" t="s">
        <v>1004</v>
      </c>
      <c r="C467" s="233" t="s">
        <v>548</v>
      </c>
      <c r="D467" s="233" t="s">
        <v>1147</v>
      </c>
      <c r="E467" s="234">
        <v>2020900</v>
      </c>
      <c r="F467" s="234">
        <v>2017100.85</v>
      </c>
      <c r="G467" s="235">
        <v>99.812007026572317</v>
      </c>
      <c r="J467" s="31">
        <v>17695500</v>
      </c>
      <c r="K467" s="31" t="b">
        <f t="shared" si="6"/>
        <v>0</v>
      </c>
    </row>
    <row r="468" spans="1:11" ht="51" x14ac:dyDescent="0.25">
      <c r="A468" s="232" t="s">
        <v>551</v>
      </c>
      <c r="B468" s="233" t="s">
        <v>971</v>
      </c>
      <c r="C468" s="233" t="s">
        <v>550</v>
      </c>
      <c r="D468" s="233" t="s">
        <v>1147</v>
      </c>
      <c r="E468" s="234">
        <v>5293000</v>
      </c>
      <c r="F468" s="234">
        <v>5293000</v>
      </c>
      <c r="G468" s="235">
        <v>100</v>
      </c>
      <c r="J468" s="31">
        <v>20157500</v>
      </c>
      <c r="K468" s="31" t="b">
        <f t="shared" si="6"/>
        <v>0</v>
      </c>
    </row>
    <row r="469" spans="1:11" ht="76.5" x14ac:dyDescent="0.25">
      <c r="A469" s="232" t="s">
        <v>555</v>
      </c>
      <c r="B469" s="233" t="s">
        <v>969</v>
      </c>
      <c r="C469" s="233" t="s">
        <v>554</v>
      </c>
      <c r="D469" s="233" t="s">
        <v>1147</v>
      </c>
      <c r="E469" s="234">
        <v>3888700</v>
      </c>
      <c r="F469" s="234">
        <v>3888700</v>
      </c>
      <c r="G469" s="235">
        <v>100</v>
      </c>
      <c r="J469" s="31">
        <v>19624200</v>
      </c>
      <c r="K469" s="31" t="b">
        <f t="shared" ref="K469:K532" si="7">J469=F469</f>
        <v>0</v>
      </c>
    </row>
    <row r="470" spans="1:11" ht="38.25" x14ac:dyDescent="0.25">
      <c r="A470" s="232" t="s">
        <v>559</v>
      </c>
      <c r="B470" s="233" t="s">
        <v>1012</v>
      </c>
      <c r="C470" s="233" t="s">
        <v>558</v>
      </c>
      <c r="D470" s="233" t="s">
        <v>1147</v>
      </c>
      <c r="E470" s="234">
        <v>13636400</v>
      </c>
      <c r="F470" s="234">
        <v>13477839.109999999</v>
      </c>
      <c r="G470" s="235">
        <v>98.837223240738027</v>
      </c>
      <c r="J470" s="31">
        <v>23790220.719999999</v>
      </c>
      <c r="K470" s="31" t="b">
        <f t="shared" si="7"/>
        <v>0</v>
      </c>
    </row>
    <row r="471" spans="1:11" ht="63.75" x14ac:dyDescent="0.25">
      <c r="A471" s="232" t="s">
        <v>561</v>
      </c>
      <c r="B471" s="233" t="s">
        <v>971</v>
      </c>
      <c r="C471" s="233" t="s">
        <v>560</v>
      </c>
      <c r="D471" s="233" t="s">
        <v>1147</v>
      </c>
      <c r="E471" s="234">
        <v>30749600</v>
      </c>
      <c r="F471" s="234">
        <v>23581462.170000002</v>
      </c>
      <c r="G471" s="235">
        <v>76.688679429976318</v>
      </c>
      <c r="J471" s="31">
        <v>7472800</v>
      </c>
      <c r="K471" s="31" t="b">
        <f t="shared" si="7"/>
        <v>0</v>
      </c>
    </row>
    <row r="472" spans="1:11" ht="63.75" x14ac:dyDescent="0.25">
      <c r="A472" s="232" t="s">
        <v>563</v>
      </c>
      <c r="B472" s="233" t="s">
        <v>971</v>
      </c>
      <c r="C472" s="233" t="s">
        <v>562</v>
      </c>
      <c r="D472" s="233" t="s">
        <v>1147</v>
      </c>
      <c r="E472" s="234">
        <v>46556000</v>
      </c>
      <c r="F472" s="234">
        <v>54990751.32</v>
      </c>
      <c r="G472" s="235">
        <v>118.11743130853166</v>
      </c>
      <c r="J472" s="31">
        <v>214374600</v>
      </c>
      <c r="K472" s="31" t="b">
        <f t="shared" si="7"/>
        <v>0</v>
      </c>
    </row>
    <row r="473" spans="1:11" ht="38.25" x14ac:dyDescent="0.25">
      <c r="A473" s="232" t="s">
        <v>565</v>
      </c>
      <c r="B473" s="233" t="s">
        <v>1012</v>
      </c>
      <c r="C473" s="233" t="s">
        <v>564</v>
      </c>
      <c r="D473" s="233" t="s">
        <v>1147</v>
      </c>
      <c r="E473" s="234">
        <v>0</v>
      </c>
      <c r="F473" s="234">
        <v>17978034.789999999</v>
      </c>
      <c r="G473" s="235"/>
      <c r="J473" s="31">
        <v>15366930.550000001</v>
      </c>
      <c r="K473" s="31" t="b">
        <f t="shared" si="7"/>
        <v>0</v>
      </c>
    </row>
    <row r="474" spans="1:11" ht="38.25" x14ac:dyDescent="0.25">
      <c r="A474" s="232" t="s">
        <v>565</v>
      </c>
      <c r="B474" s="233" t="s">
        <v>1004</v>
      </c>
      <c r="C474" s="233" t="s">
        <v>564</v>
      </c>
      <c r="D474" s="233" t="s">
        <v>1147</v>
      </c>
      <c r="E474" s="234">
        <v>17979900</v>
      </c>
      <c r="F474" s="234">
        <v>0</v>
      </c>
      <c r="G474" s="235">
        <v>0</v>
      </c>
      <c r="J474" s="31">
        <v>10348395.98</v>
      </c>
      <c r="K474" s="31" t="b">
        <f t="shared" si="7"/>
        <v>0</v>
      </c>
    </row>
    <row r="475" spans="1:11" ht="51" x14ac:dyDescent="0.25">
      <c r="A475" s="232" t="s">
        <v>567</v>
      </c>
      <c r="B475" s="233" t="s">
        <v>1011</v>
      </c>
      <c r="C475" s="233" t="s">
        <v>566</v>
      </c>
      <c r="D475" s="233" t="s">
        <v>1147</v>
      </c>
      <c r="E475" s="234">
        <v>2904100</v>
      </c>
      <c r="F475" s="234">
        <v>2903747.17</v>
      </c>
      <c r="G475" s="235">
        <v>99.987850624978478</v>
      </c>
      <c r="J475" s="31">
        <v>41714400</v>
      </c>
      <c r="K475" s="31" t="b">
        <f t="shared" si="7"/>
        <v>0</v>
      </c>
    </row>
    <row r="476" spans="1:11" ht="63.75" x14ac:dyDescent="0.25">
      <c r="A476" s="232" t="s">
        <v>569</v>
      </c>
      <c r="B476" s="233" t="s">
        <v>1020</v>
      </c>
      <c r="C476" s="233" t="s">
        <v>568</v>
      </c>
      <c r="D476" s="233" t="s">
        <v>1147</v>
      </c>
      <c r="E476" s="234">
        <v>1464800</v>
      </c>
      <c r="F476" s="234">
        <v>1464800</v>
      </c>
      <c r="G476" s="235">
        <v>100</v>
      </c>
      <c r="J476" s="31">
        <v>2367477.42</v>
      </c>
      <c r="K476" s="31" t="b">
        <f t="shared" si="7"/>
        <v>0</v>
      </c>
    </row>
    <row r="477" spans="1:11" ht="51" x14ac:dyDescent="0.25">
      <c r="A477" s="232" t="s">
        <v>573</v>
      </c>
      <c r="B477" s="233" t="s">
        <v>1004</v>
      </c>
      <c r="C477" s="233" t="s">
        <v>572</v>
      </c>
      <c r="D477" s="233" t="s">
        <v>1147</v>
      </c>
      <c r="E477" s="234">
        <v>9233300</v>
      </c>
      <c r="F477" s="234">
        <v>9233300</v>
      </c>
      <c r="G477" s="235">
        <v>100</v>
      </c>
      <c r="J477" s="31">
        <v>11321000</v>
      </c>
      <c r="K477" s="31" t="b">
        <f t="shared" si="7"/>
        <v>0</v>
      </c>
    </row>
    <row r="478" spans="1:11" ht="25.5" x14ac:dyDescent="0.25">
      <c r="A478" s="232" t="s">
        <v>575</v>
      </c>
      <c r="B478" s="233" t="s">
        <v>1004</v>
      </c>
      <c r="C478" s="233" t="s">
        <v>574</v>
      </c>
      <c r="D478" s="233" t="s">
        <v>1147</v>
      </c>
      <c r="E478" s="234">
        <v>24581800</v>
      </c>
      <c r="F478" s="234">
        <v>24581800</v>
      </c>
      <c r="G478" s="235">
        <v>100</v>
      </c>
      <c r="J478" s="31">
        <v>76677118.219999999</v>
      </c>
      <c r="K478" s="31" t="b">
        <f t="shared" si="7"/>
        <v>0</v>
      </c>
    </row>
    <row r="479" spans="1:11" ht="63.75" x14ac:dyDescent="0.25">
      <c r="A479" s="232" t="s">
        <v>577</v>
      </c>
      <c r="B479" s="233" t="s">
        <v>969</v>
      </c>
      <c r="C479" s="233" t="s">
        <v>576</v>
      </c>
      <c r="D479" s="233" t="s">
        <v>1147</v>
      </c>
      <c r="E479" s="234">
        <v>325561800</v>
      </c>
      <c r="F479" s="234">
        <v>464443300</v>
      </c>
      <c r="G479" s="235">
        <v>142.65902817836735</v>
      </c>
      <c r="J479" s="31">
        <v>1264276700</v>
      </c>
      <c r="K479" s="31" t="b">
        <f t="shared" si="7"/>
        <v>0</v>
      </c>
    </row>
    <row r="480" spans="1:11" ht="114.75" x14ac:dyDescent="0.25">
      <c r="A480" s="232" t="s">
        <v>579</v>
      </c>
      <c r="B480" s="233" t="s">
        <v>971</v>
      </c>
      <c r="C480" s="233" t="s">
        <v>578</v>
      </c>
      <c r="D480" s="233" t="s">
        <v>1147</v>
      </c>
      <c r="E480" s="234">
        <v>56270000</v>
      </c>
      <c r="F480" s="234">
        <v>6178458.8099999996</v>
      </c>
      <c r="G480" s="235">
        <v>10.980022765239026</v>
      </c>
      <c r="J480" s="31">
        <v>86651500</v>
      </c>
      <c r="K480" s="31" t="b">
        <f t="shared" si="7"/>
        <v>0</v>
      </c>
    </row>
    <row r="481" spans="1:11" ht="89.25" x14ac:dyDescent="0.25">
      <c r="A481" s="232" t="s">
        <v>581</v>
      </c>
      <c r="B481" s="233" t="s">
        <v>970</v>
      </c>
      <c r="C481" s="233" t="s">
        <v>580</v>
      </c>
      <c r="D481" s="233" t="s">
        <v>1147</v>
      </c>
      <c r="E481" s="234">
        <v>70931700</v>
      </c>
      <c r="F481" s="234">
        <v>70931700</v>
      </c>
      <c r="G481" s="235">
        <v>100</v>
      </c>
      <c r="J481" s="31">
        <v>8520000</v>
      </c>
      <c r="K481" s="31" t="b">
        <f t="shared" si="7"/>
        <v>0</v>
      </c>
    </row>
    <row r="482" spans="1:11" ht="51" x14ac:dyDescent="0.25">
      <c r="A482" s="232" t="s">
        <v>583</v>
      </c>
      <c r="B482" s="233" t="s">
        <v>1002</v>
      </c>
      <c r="C482" s="233" t="s">
        <v>582</v>
      </c>
      <c r="D482" s="233" t="s">
        <v>1147</v>
      </c>
      <c r="E482" s="234">
        <v>42975500</v>
      </c>
      <c r="F482" s="234">
        <v>38759108.539999999</v>
      </c>
      <c r="G482" s="235">
        <v>90.188848390361954</v>
      </c>
      <c r="J482" s="31">
        <v>4700000</v>
      </c>
      <c r="K482" s="31" t="b">
        <f t="shared" si="7"/>
        <v>0</v>
      </c>
    </row>
    <row r="483" spans="1:11" ht="51" x14ac:dyDescent="0.25">
      <c r="A483" s="232" t="s">
        <v>585</v>
      </c>
      <c r="B483" s="233" t="s">
        <v>1015</v>
      </c>
      <c r="C483" s="233" t="s">
        <v>584</v>
      </c>
      <c r="D483" s="233" t="s">
        <v>1147</v>
      </c>
      <c r="E483" s="234">
        <v>188053700</v>
      </c>
      <c r="F483" s="234">
        <v>188053700</v>
      </c>
      <c r="G483" s="235">
        <v>100</v>
      </c>
      <c r="J483" s="31">
        <v>16710156.869999999</v>
      </c>
      <c r="K483" s="31" t="b">
        <f t="shared" si="7"/>
        <v>0</v>
      </c>
    </row>
    <row r="484" spans="1:11" ht="38.25" x14ac:dyDescent="0.25">
      <c r="A484" s="232" t="s">
        <v>587</v>
      </c>
      <c r="B484" s="233" t="s">
        <v>971</v>
      </c>
      <c r="C484" s="233" t="s">
        <v>586</v>
      </c>
      <c r="D484" s="233" t="s">
        <v>1147</v>
      </c>
      <c r="E484" s="234">
        <v>1048000</v>
      </c>
      <c r="F484" s="234">
        <v>1048000</v>
      </c>
      <c r="G484" s="235">
        <v>100</v>
      </c>
      <c r="J484" s="31">
        <v>1493590418.3099999</v>
      </c>
      <c r="K484" s="31" t="b">
        <f t="shared" si="7"/>
        <v>0</v>
      </c>
    </row>
    <row r="485" spans="1:11" ht="89.25" x14ac:dyDescent="0.25">
      <c r="A485" s="232" t="s">
        <v>589</v>
      </c>
      <c r="B485" s="233" t="s">
        <v>1002</v>
      </c>
      <c r="C485" s="233" t="s">
        <v>588</v>
      </c>
      <c r="D485" s="233" t="s">
        <v>1147</v>
      </c>
      <c r="E485" s="234">
        <v>58090300</v>
      </c>
      <c r="F485" s="234">
        <v>38456275.07</v>
      </c>
      <c r="G485" s="235">
        <v>66.200854652153623</v>
      </c>
      <c r="J485" s="31">
        <v>414971091.49000001</v>
      </c>
      <c r="K485" s="31" t="b">
        <f t="shared" si="7"/>
        <v>0</v>
      </c>
    </row>
    <row r="486" spans="1:11" ht="165.75" x14ac:dyDescent="0.25">
      <c r="A486" s="232" t="s">
        <v>591</v>
      </c>
      <c r="B486" s="233" t="s">
        <v>1016</v>
      </c>
      <c r="C486" s="233" t="s">
        <v>590</v>
      </c>
      <c r="D486" s="233" t="s">
        <v>1147</v>
      </c>
      <c r="E486" s="234">
        <v>25676200</v>
      </c>
      <c r="F486" s="234">
        <v>0</v>
      </c>
      <c r="G486" s="235">
        <v>0</v>
      </c>
      <c r="J486" s="31">
        <v>0</v>
      </c>
      <c r="K486" s="31" t="b">
        <f t="shared" si="7"/>
        <v>1</v>
      </c>
    </row>
    <row r="487" spans="1:11" ht="51" x14ac:dyDescent="0.25">
      <c r="A487" s="232" t="s">
        <v>593</v>
      </c>
      <c r="B487" s="233" t="s">
        <v>969</v>
      </c>
      <c r="C487" s="233" t="s">
        <v>592</v>
      </c>
      <c r="D487" s="233" t="s">
        <v>1147</v>
      </c>
      <c r="E487" s="234">
        <v>222191500</v>
      </c>
      <c r="F487" s="234">
        <v>222191500</v>
      </c>
      <c r="G487" s="235">
        <v>100</v>
      </c>
      <c r="J487" s="31">
        <v>140255300</v>
      </c>
      <c r="K487" s="31" t="b">
        <f t="shared" si="7"/>
        <v>0</v>
      </c>
    </row>
    <row r="488" spans="1:11" ht="102" x14ac:dyDescent="0.25">
      <c r="A488" s="232" t="s">
        <v>595</v>
      </c>
      <c r="B488" s="233" t="s">
        <v>1002</v>
      </c>
      <c r="C488" s="233" t="s">
        <v>594</v>
      </c>
      <c r="D488" s="233" t="s">
        <v>1147</v>
      </c>
      <c r="E488" s="234">
        <v>0</v>
      </c>
      <c r="F488" s="234">
        <v>75372600</v>
      </c>
      <c r="G488" s="235"/>
      <c r="J488" s="31">
        <v>18723400</v>
      </c>
      <c r="K488" s="31" t="b">
        <f t="shared" si="7"/>
        <v>0</v>
      </c>
    </row>
    <row r="489" spans="1:11" ht="51" x14ac:dyDescent="0.25">
      <c r="A489" s="232" t="s">
        <v>1151</v>
      </c>
      <c r="B489" s="233" t="s">
        <v>981</v>
      </c>
      <c r="C489" s="233" t="s">
        <v>596</v>
      </c>
      <c r="D489" s="233" t="s">
        <v>1147</v>
      </c>
      <c r="E489" s="234">
        <v>20000000</v>
      </c>
      <c r="F489" s="234">
        <v>42893186.130000003</v>
      </c>
      <c r="G489" s="235">
        <v>214.46593064999999</v>
      </c>
      <c r="J489" s="31">
        <v>87681700</v>
      </c>
      <c r="K489" s="31" t="b">
        <f t="shared" si="7"/>
        <v>0</v>
      </c>
    </row>
    <row r="490" spans="1:11" ht="51" x14ac:dyDescent="0.25">
      <c r="A490" s="232" t="s">
        <v>599</v>
      </c>
      <c r="B490" s="233" t="s">
        <v>969</v>
      </c>
      <c r="C490" s="233" t="s">
        <v>598</v>
      </c>
      <c r="D490" s="233" t="s">
        <v>1147</v>
      </c>
      <c r="E490" s="234">
        <v>141304700</v>
      </c>
      <c r="F490" s="234">
        <v>138920114.81</v>
      </c>
      <c r="G490" s="235">
        <v>98.312451609889834</v>
      </c>
      <c r="J490" s="31">
        <v>58476900</v>
      </c>
      <c r="K490" s="31" t="b">
        <f t="shared" si="7"/>
        <v>0</v>
      </c>
    </row>
    <row r="491" spans="1:11" ht="127.5" x14ac:dyDescent="0.25">
      <c r="A491" s="232" t="s">
        <v>601</v>
      </c>
      <c r="B491" s="233" t="s">
        <v>981</v>
      </c>
      <c r="C491" s="233" t="s">
        <v>600</v>
      </c>
      <c r="D491" s="233" t="s">
        <v>1147</v>
      </c>
      <c r="E491" s="234">
        <v>117511300</v>
      </c>
      <c r="F491" s="234">
        <v>177607900</v>
      </c>
      <c r="G491" s="235">
        <v>151.14112430038642</v>
      </c>
      <c r="J491" s="31">
        <v>743121405.25999999</v>
      </c>
      <c r="K491" s="31" t="b">
        <f t="shared" si="7"/>
        <v>0</v>
      </c>
    </row>
    <row r="492" spans="1:11" ht="76.5" x14ac:dyDescent="0.25">
      <c r="A492" s="232" t="s">
        <v>603</v>
      </c>
      <c r="B492" s="233" t="s">
        <v>1012</v>
      </c>
      <c r="C492" s="233" t="s">
        <v>602</v>
      </c>
      <c r="D492" s="233" t="s">
        <v>1147</v>
      </c>
      <c r="E492" s="234">
        <v>360000000</v>
      </c>
      <c r="F492" s="234">
        <v>360000000</v>
      </c>
      <c r="G492" s="235">
        <v>100</v>
      </c>
      <c r="J492" s="31">
        <v>555930599.99000001</v>
      </c>
      <c r="K492" s="31" t="b">
        <f t="shared" si="7"/>
        <v>0</v>
      </c>
    </row>
    <row r="493" spans="1:11" ht="25.5" x14ac:dyDescent="0.25">
      <c r="A493" s="232" t="s">
        <v>611</v>
      </c>
      <c r="B493" s="233" t="s">
        <v>1014</v>
      </c>
      <c r="C493" s="233" t="s">
        <v>610</v>
      </c>
      <c r="D493" s="233" t="s">
        <v>1147</v>
      </c>
      <c r="E493" s="234">
        <v>93391398</v>
      </c>
      <c r="F493" s="234">
        <v>0</v>
      </c>
      <c r="G493" s="235">
        <v>0</v>
      </c>
      <c r="J493" s="31">
        <v>72506500</v>
      </c>
      <c r="K493" s="31" t="b">
        <f t="shared" si="7"/>
        <v>0</v>
      </c>
    </row>
    <row r="494" spans="1:11" ht="25.5" x14ac:dyDescent="0.25">
      <c r="A494" s="232" t="s">
        <v>611</v>
      </c>
      <c r="B494" s="233" t="s">
        <v>1016</v>
      </c>
      <c r="C494" s="233" t="s">
        <v>610</v>
      </c>
      <c r="D494" s="233" t="s">
        <v>1147</v>
      </c>
      <c r="E494" s="234">
        <v>0</v>
      </c>
      <c r="F494" s="234">
        <v>0</v>
      </c>
      <c r="G494" s="235"/>
      <c r="J494" s="31">
        <v>199812000</v>
      </c>
      <c r="K494" s="31" t="b">
        <f t="shared" si="7"/>
        <v>0</v>
      </c>
    </row>
    <row r="495" spans="1:11" ht="25.5" x14ac:dyDescent="0.25">
      <c r="A495" s="232" t="s">
        <v>611</v>
      </c>
      <c r="B495" s="233" t="s">
        <v>1004</v>
      </c>
      <c r="C495" s="233" t="s">
        <v>610</v>
      </c>
      <c r="D495" s="233" t="s">
        <v>1147</v>
      </c>
      <c r="E495" s="234">
        <v>0</v>
      </c>
      <c r="F495" s="234">
        <v>0</v>
      </c>
      <c r="G495" s="235"/>
      <c r="J495" s="31">
        <v>16286744.02</v>
      </c>
      <c r="K495" s="31" t="b">
        <f t="shared" si="7"/>
        <v>0</v>
      </c>
    </row>
    <row r="496" spans="1:11" ht="63.75" x14ac:dyDescent="0.25">
      <c r="A496" s="232" t="s">
        <v>614</v>
      </c>
      <c r="B496" s="233" t="s">
        <v>988</v>
      </c>
      <c r="C496" s="233" t="s">
        <v>613</v>
      </c>
      <c r="D496" s="233" t="s">
        <v>1147</v>
      </c>
      <c r="E496" s="234">
        <v>20431100</v>
      </c>
      <c r="F496" s="234">
        <v>21386296.23</v>
      </c>
      <c r="G496" s="235">
        <v>104.67520706178325</v>
      </c>
      <c r="J496" s="31">
        <v>2017100.85</v>
      </c>
      <c r="K496" s="31" t="b">
        <f t="shared" si="7"/>
        <v>0</v>
      </c>
    </row>
    <row r="497" spans="1:11" ht="76.5" x14ac:dyDescent="0.25">
      <c r="A497" s="232" t="s">
        <v>616</v>
      </c>
      <c r="B497" s="233" t="s">
        <v>1016</v>
      </c>
      <c r="C497" s="233" t="s">
        <v>615</v>
      </c>
      <c r="D497" s="233" t="s">
        <v>1147</v>
      </c>
      <c r="E497" s="234">
        <v>717100</v>
      </c>
      <c r="F497" s="234">
        <v>586636.07999999996</v>
      </c>
      <c r="G497" s="235">
        <v>81.806732673267334</v>
      </c>
      <c r="J497" s="31">
        <v>5293000</v>
      </c>
      <c r="K497" s="31" t="b">
        <f t="shared" si="7"/>
        <v>0</v>
      </c>
    </row>
    <row r="498" spans="1:11" ht="51" x14ac:dyDescent="0.25">
      <c r="A498" s="232" t="s">
        <v>618</v>
      </c>
      <c r="B498" s="233" t="s">
        <v>971</v>
      </c>
      <c r="C498" s="233" t="s">
        <v>617</v>
      </c>
      <c r="D498" s="233" t="s">
        <v>1147</v>
      </c>
      <c r="E498" s="234">
        <v>10551000</v>
      </c>
      <c r="F498" s="234">
        <v>0</v>
      </c>
      <c r="G498" s="235">
        <v>0</v>
      </c>
      <c r="J498" s="31">
        <v>3888700</v>
      </c>
      <c r="K498" s="31" t="b">
        <f t="shared" si="7"/>
        <v>0</v>
      </c>
    </row>
    <row r="499" spans="1:11" ht="51" x14ac:dyDescent="0.25">
      <c r="A499" s="232" t="s">
        <v>620</v>
      </c>
      <c r="B499" s="233" t="s">
        <v>971</v>
      </c>
      <c r="C499" s="233" t="s">
        <v>619</v>
      </c>
      <c r="D499" s="233" t="s">
        <v>1147</v>
      </c>
      <c r="E499" s="234">
        <v>142675600</v>
      </c>
      <c r="F499" s="234">
        <v>141071473.83000001</v>
      </c>
      <c r="G499" s="235">
        <v>98.875682898827833</v>
      </c>
      <c r="J499" s="31">
        <v>13477839.109999999</v>
      </c>
      <c r="K499" s="31" t="b">
        <f t="shared" si="7"/>
        <v>0</v>
      </c>
    </row>
    <row r="500" spans="1:11" ht="140.25" x14ac:dyDescent="0.25">
      <c r="A500" s="232" t="s">
        <v>622</v>
      </c>
      <c r="B500" s="233" t="s">
        <v>1012</v>
      </c>
      <c r="C500" s="233" t="s">
        <v>621</v>
      </c>
      <c r="D500" s="233" t="s">
        <v>1147</v>
      </c>
      <c r="E500" s="234">
        <v>4987700</v>
      </c>
      <c r="F500" s="234">
        <v>0</v>
      </c>
      <c r="G500" s="235">
        <v>0</v>
      </c>
      <c r="J500" s="31">
        <v>23581462.170000002</v>
      </c>
      <c r="K500" s="31" t="b">
        <f t="shared" si="7"/>
        <v>0</v>
      </c>
    </row>
    <row r="501" spans="1:11" ht="76.5" x14ac:dyDescent="0.25">
      <c r="A501" s="232" t="s">
        <v>624</v>
      </c>
      <c r="B501" s="233" t="s">
        <v>1012</v>
      </c>
      <c r="C501" s="233" t="s">
        <v>623</v>
      </c>
      <c r="D501" s="233" t="s">
        <v>1147</v>
      </c>
      <c r="E501" s="234">
        <v>0</v>
      </c>
      <c r="F501" s="234">
        <v>5036100</v>
      </c>
      <c r="G501" s="235"/>
      <c r="J501" s="31">
        <v>54990751.32</v>
      </c>
      <c r="K501" s="31" t="b">
        <f t="shared" si="7"/>
        <v>0</v>
      </c>
    </row>
    <row r="502" spans="1:11" ht="102" x14ac:dyDescent="0.25">
      <c r="A502" s="232" t="s">
        <v>628</v>
      </c>
      <c r="B502" s="233" t="s">
        <v>1012</v>
      </c>
      <c r="C502" s="233" t="s">
        <v>627</v>
      </c>
      <c r="D502" s="233" t="s">
        <v>1147</v>
      </c>
      <c r="E502" s="234">
        <v>13203100</v>
      </c>
      <c r="F502" s="234">
        <v>13390300</v>
      </c>
      <c r="G502" s="235">
        <v>101.41784883853035</v>
      </c>
      <c r="J502" s="31">
        <v>17978034.789999999</v>
      </c>
      <c r="K502" s="31" t="b">
        <f t="shared" si="7"/>
        <v>0</v>
      </c>
    </row>
    <row r="503" spans="1:11" ht="89.25" x14ac:dyDescent="0.25">
      <c r="A503" s="232" t="s">
        <v>630</v>
      </c>
      <c r="B503" s="233" t="s">
        <v>1011</v>
      </c>
      <c r="C503" s="233" t="s">
        <v>629</v>
      </c>
      <c r="D503" s="233" t="s">
        <v>1147</v>
      </c>
      <c r="E503" s="234">
        <v>71295800</v>
      </c>
      <c r="F503" s="234">
        <v>69856877.159999996</v>
      </c>
      <c r="G503" s="235">
        <v>97.981756513006374</v>
      </c>
      <c r="J503" s="31">
        <v>0</v>
      </c>
      <c r="K503" s="31" t="b">
        <f t="shared" si="7"/>
        <v>0</v>
      </c>
    </row>
    <row r="504" spans="1:11" ht="127.5" x14ac:dyDescent="0.25">
      <c r="A504" s="232" t="s">
        <v>632</v>
      </c>
      <c r="B504" s="233" t="s">
        <v>1011</v>
      </c>
      <c r="C504" s="233" t="s">
        <v>631</v>
      </c>
      <c r="D504" s="233" t="s">
        <v>1147</v>
      </c>
      <c r="E504" s="234">
        <v>73500</v>
      </c>
      <c r="F504" s="234">
        <v>17836.68</v>
      </c>
      <c r="G504" s="235">
        <v>24.267591836734695</v>
      </c>
      <c r="J504" s="31">
        <v>2903747.17</v>
      </c>
      <c r="K504" s="31" t="b">
        <f t="shared" si="7"/>
        <v>0</v>
      </c>
    </row>
    <row r="505" spans="1:11" ht="51" x14ac:dyDescent="0.25">
      <c r="A505" s="232" t="s">
        <v>634</v>
      </c>
      <c r="B505" s="233" t="s">
        <v>1011</v>
      </c>
      <c r="C505" s="233" t="s">
        <v>633</v>
      </c>
      <c r="D505" s="233" t="s">
        <v>1147</v>
      </c>
      <c r="E505" s="234">
        <v>483387700</v>
      </c>
      <c r="F505" s="234">
        <v>430321518.10000002</v>
      </c>
      <c r="G505" s="235">
        <v>89.022024784660431</v>
      </c>
      <c r="J505" s="31">
        <v>1464800</v>
      </c>
      <c r="K505" s="31" t="b">
        <f t="shared" si="7"/>
        <v>0</v>
      </c>
    </row>
    <row r="506" spans="1:11" ht="102" x14ac:dyDescent="0.25">
      <c r="A506" s="232" t="s">
        <v>1152</v>
      </c>
      <c r="B506" s="233" t="s">
        <v>1011</v>
      </c>
      <c r="C506" s="233" t="s">
        <v>641</v>
      </c>
      <c r="D506" s="233" t="s">
        <v>1147</v>
      </c>
      <c r="E506" s="234">
        <v>611685800</v>
      </c>
      <c r="F506" s="234">
        <v>375816248.31999999</v>
      </c>
      <c r="G506" s="235">
        <v>61.439426633739089</v>
      </c>
      <c r="J506" s="31">
        <v>9233300</v>
      </c>
      <c r="K506" s="31" t="b">
        <f t="shared" si="7"/>
        <v>0</v>
      </c>
    </row>
    <row r="507" spans="1:11" ht="51" x14ac:dyDescent="0.25">
      <c r="A507" s="232" t="s">
        <v>644</v>
      </c>
      <c r="B507" s="233" t="s">
        <v>971</v>
      </c>
      <c r="C507" s="233" t="s">
        <v>643</v>
      </c>
      <c r="D507" s="233" t="s">
        <v>1147</v>
      </c>
      <c r="E507" s="234">
        <v>116699100</v>
      </c>
      <c r="F507" s="234">
        <v>116699100</v>
      </c>
      <c r="G507" s="235">
        <v>100</v>
      </c>
      <c r="J507" s="31">
        <v>24581800</v>
      </c>
      <c r="K507" s="31" t="b">
        <f t="shared" si="7"/>
        <v>0</v>
      </c>
    </row>
    <row r="508" spans="1:11" ht="38.25" x14ac:dyDescent="0.25">
      <c r="A508" s="232" t="s">
        <v>648</v>
      </c>
      <c r="B508" s="233" t="s">
        <v>971</v>
      </c>
      <c r="C508" s="233" t="s">
        <v>647</v>
      </c>
      <c r="D508" s="233" t="s">
        <v>1147</v>
      </c>
      <c r="E508" s="234">
        <v>1571700</v>
      </c>
      <c r="F508" s="234">
        <v>1627300</v>
      </c>
      <c r="G508" s="235">
        <v>103.53757078322835</v>
      </c>
      <c r="J508" s="31">
        <v>464443300</v>
      </c>
      <c r="K508" s="31" t="b">
        <f t="shared" si="7"/>
        <v>0</v>
      </c>
    </row>
    <row r="509" spans="1:11" ht="102" x14ac:dyDescent="0.25">
      <c r="A509" s="232" t="s">
        <v>650</v>
      </c>
      <c r="B509" s="233" t="s">
        <v>971</v>
      </c>
      <c r="C509" s="233" t="s">
        <v>649</v>
      </c>
      <c r="D509" s="233" t="s">
        <v>1147</v>
      </c>
      <c r="E509" s="234">
        <v>0</v>
      </c>
      <c r="F509" s="234">
        <v>0</v>
      </c>
      <c r="G509" s="235"/>
      <c r="J509" s="31">
        <v>6178458.8099999996</v>
      </c>
      <c r="K509" s="31" t="b">
        <f t="shared" si="7"/>
        <v>0</v>
      </c>
    </row>
    <row r="510" spans="1:11" ht="51" x14ac:dyDescent="0.25">
      <c r="A510" s="232" t="s">
        <v>652</v>
      </c>
      <c r="B510" s="233" t="s">
        <v>971</v>
      </c>
      <c r="C510" s="233" t="s">
        <v>651</v>
      </c>
      <c r="D510" s="233" t="s">
        <v>1147</v>
      </c>
      <c r="E510" s="234">
        <v>82400</v>
      </c>
      <c r="F510" s="234">
        <v>82400</v>
      </c>
      <c r="G510" s="235">
        <v>100</v>
      </c>
      <c r="J510" s="31">
        <v>70931700</v>
      </c>
      <c r="K510" s="31" t="b">
        <f t="shared" si="7"/>
        <v>0</v>
      </c>
    </row>
    <row r="511" spans="1:11" ht="102" x14ac:dyDescent="0.25">
      <c r="A511" s="232" t="s">
        <v>654</v>
      </c>
      <c r="B511" s="233" t="s">
        <v>971</v>
      </c>
      <c r="C511" s="233" t="s">
        <v>653</v>
      </c>
      <c r="D511" s="233" t="s">
        <v>1147</v>
      </c>
      <c r="E511" s="234">
        <v>1734100</v>
      </c>
      <c r="F511" s="234">
        <v>1734100</v>
      </c>
      <c r="G511" s="235">
        <v>100</v>
      </c>
      <c r="J511" s="31">
        <v>38759108.539999999</v>
      </c>
      <c r="K511" s="31" t="b">
        <f t="shared" si="7"/>
        <v>0</v>
      </c>
    </row>
    <row r="512" spans="1:11" ht="127.5" x14ac:dyDescent="0.25">
      <c r="A512" s="232" t="s">
        <v>656</v>
      </c>
      <c r="B512" s="233" t="s">
        <v>1002</v>
      </c>
      <c r="C512" s="233" t="s">
        <v>655</v>
      </c>
      <c r="D512" s="233" t="s">
        <v>1147</v>
      </c>
      <c r="E512" s="234">
        <v>139871700</v>
      </c>
      <c r="F512" s="234">
        <v>149735913.69</v>
      </c>
      <c r="G512" s="235">
        <v>107.05232987802393</v>
      </c>
      <c r="J512" s="31">
        <v>188053700</v>
      </c>
      <c r="K512" s="31" t="b">
        <f t="shared" si="7"/>
        <v>0</v>
      </c>
    </row>
    <row r="513" spans="1:11" ht="51" x14ac:dyDescent="0.25">
      <c r="A513" s="232" t="s">
        <v>660</v>
      </c>
      <c r="B513" s="233" t="s">
        <v>1011</v>
      </c>
      <c r="C513" s="233" t="s">
        <v>659</v>
      </c>
      <c r="D513" s="233" t="s">
        <v>1147</v>
      </c>
      <c r="E513" s="234">
        <v>1204840700</v>
      </c>
      <c r="F513" s="234">
        <v>1160159704.0799999</v>
      </c>
      <c r="G513" s="235">
        <v>96.291543278708957</v>
      </c>
      <c r="J513" s="31">
        <v>1048000</v>
      </c>
      <c r="K513" s="31" t="b">
        <f t="shared" si="7"/>
        <v>0</v>
      </c>
    </row>
    <row r="514" spans="1:11" ht="38.25" x14ac:dyDescent="0.25">
      <c r="A514" s="232" t="s">
        <v>662</v>
      </c>
      <c r="B514" s="233" t="s">
        <v>985</v>
      </c>
      <c r="C514" s="233" t="s">
        <v>661</v>
      </c>
      <c r="D514" s="233" t="s">
        <v>1147</v>
      </c>
      <c r="E514" s="234">
        <v>75891900</v>
      </c>
      <c r="F514" s="234">
        <v>74988008.200000003</v>
      </c>
      <c r="G514" s="235">
        <v>98.808974607303284</v>
      </c>
      <c r="J514" s="31">
        <v>38456275.07</v>
      </c>
      <c r="K514" s="31" t="b">
        <f t="shared" si="7"/>
        <v>0</v>
      </c>
    </row>
    <row r="515" spans="1:11" ht="63.75" x14ac:dyDescent="0.25">
      <c r="A515" s="232" t="s">
        <v>665</v>
      </c>
      <c r="B515" s="233" t="s">
        <v>1013</v>
      </c>
      <c r="C515" s="233" t="s">
        <v>664</v>
      </c>
      <c r="D515" s="233" t="s">
        <v>1147</v>
      </c>
      <c r="E515" s="234">
        <v>21200000</v>
      </c>
      <c r="F515" s="234">
        <v>24313163.969999999</v>
      </c>
      <c r="G515" s="235">
        <v>114.68473570754716</v>
      </c>
      <c r="J515" s="31">
        <v>0</v>
      </c>
      <c r="K515" s="31" t="b">
        <f t="shared" si="7"/>
        <v>0</v>
      </c>
    </row>
    <row r="516" spans="1:11" ht="76.5" x14ac:dyDescent="0.25">
      <c r="A516" s="232" t="s">
        <v>667</v>
      </c>
      <c r="B516" s="233" t="s">
        <v>1013</v>
      </c>
      <c r="C516" s="233" t="s">
        <v>666</v>
      </c>
      <c r="D516" s="233" t="s">
        <v>1147</v>
      </c>
      <c r="E516" s="234">
        <v>13850000</v>
      </c>
      <c r="F516" s="234">
        <v>11409126.960000001</v>
      </c>
      <c r="G516" s="235">
        <v>82.376367942238261</v>
      </c>
      <c r="J516" s="31">
        <v>222191500</v>
      </c>
      <c r="K516" s="31" t="b">
        <f t="shared" si="7"/>
        <v>0</v>
      </c>
    </row>
    <row r="517" spans="1:11" ht="63.75" x14ac:dyDescent="0.25">
      <c r="A517" s="232" t="s">
        <v>669</v>
      </c>
      <c r="B517" s="233" t="s">
        <v>1002</v>
      </c>
      <c r="C517" s="233" t="s">
        <v>668</v>
      </c>
      <c r="D517" s="233" t="s">
        <v>1147</v>
      </c>
      <c r="E517" s="234">
        <v>49190700</v>
      </c>
      <c r="F517" s="234">
        <v>49185413.219999999</v>
      </c>
      <c r="G517" s="235">
        <v>99.989252480651828</v>
      </c>
      <c r="J517" s="31">
        <v>75372600</v>
      </c>
      <c r="K517" s="31" t="b">
        <f t="shared" si="7"/>
        <v>0</v>
      </c>
    </row>
    <row r="518" spans="1:11" ht="76.5" x14ac:dyDescent="0.25">
      <c r="A518" s="232" t="s">
        <v>671</v>
      </c>
      <c r="B518" s="233" t="s">
        <v>1002</v>
      </c>
      <c r="C518" s="233" t="s">
        <v>670</v>
      </c>
      <c r="D518" s="233" t="s">
        <v>1147</v>
      </c>
      <c r="E518" s="234">
        <v>101248200</v>
      </c>
      <c r="F518" s="234">
        <v>101248200</v>
      </c>
      <c r="G518" s="235">
        <v>100</v>
      </c>
      <c r="J518" s="31">
        <v>42893186.130000003</v>
      </c>
      <c r="K518" s="31" t="b">
        <f t="shared" si="7"/>
        <v>0</v>
      </c>
    </row>
    <row r="519" spans="1:11" ht="63.75" x14ac:dyDescent="0.25">
      <c r="A519" s="232" t="s">
        <v>675</v>
      </c>
      <c r="B519" s="233" t="s">
        <v>1002</v>
      </c>
      <c r="C519" s="233" t="s">
        <v>674</v>
      </c>
      <c r="D519" s="233" t="s">
        <v>1147</v>
      </c>
      <c r="E519" s="234">
        <v>65993300</v>
      </c>
      <c r="F519" s="234">
        <v>65993233.329999998</v>
      </c>
      <c r="G519" s="235">
        <v>99.999898974592881</v>
      </c>
      <c r="J519" s="31">
        <v>138920114.81</v>
      </c>
      <c r="K519" s="31" t="b">
        <f t="shared" si="7"/>
        <v>0</v>
      </c>
    </row>
    <row r="520" spans="1:11" ht="153" x14ac:dyDescent="0.25">
      <c r="A520" s="232" t="s">
        <v>677</v>
      </c>
      <c r="B520" s="233" t="s">
        <v>1002</v>
      </c>
      <c r="C520" s="233" t="s">
        <v>676</v>
      </c>
      <c r="D520" s="233" t="s">
        <v>1147</v>
      </c>
      <c r="E520" s="234">
        <v>4169700</v>
      </c>
      <c r="F520" s="234">
        <v>4169416.04</v>
      </c>
      <c r="G520" s="235">
        <v>99.993189917739883</v>
      </c>
      <c r="J520" s="31">
        <v>177607900</v>
      </c>
      <c r="K520" s="31" t="b">
        <f t="shared" si="7"/>
        <v>0</v>
      </c>
    </row>
    <row r="521" spans="1:11" ht="76.5" x14ac:dyDescent="0.25">
      <c r="A521" s="232" t="s">
        <v>679</v>
      </c>
      <c r="B521" s="233" t="s">
        <v>1011</v>
      </c>
      <c r="C521" s="233" t="s">
        <v>678</v>
      </c>
      <c r="D521" s="233" t="s">
        <v>1147</v>
      </c>
      <c r="E521" s="234">
        <v>0</v>
      </c>
      <c r="F521" s="234">
        <v>125580</v>
      </c>
      <c r="G521" s="235"/>
      <c r="J521" s="31">
        <v>360000000</v>
      </c>
      <c r="K521" s="31" t="b">
        <f t="shared" si="7"/>
        <v>0</v>
      </c>
    </row>
    <row r="522" spans="1:11" ht="255" x14ac:dyDescent="0.25">
      <c r="A522" s="232" t="s">
        <v>681</v>
      </c>
      <c r="B522" s="233" t="s">
        <v>1002</v>
      </c>
      <c r="C522" s="233" t="s">
        <v>680</v>
      </c>
      <c r="D522" s="233" t="s">
        <v>1147</v>
      </c>
      <c r="E522" s="234">
        <v>3640300</v>
      </c>
      <c r="F522" s="234">
        <v>1083994.96</v>
      </c>
      <c r="G522" s="235">
        <v>29.777627118644066</v>
      </c>
      <c r="J522" s="31">
        <v>0</v>
      </c>
      <c r="K522" s="31" t="b">
        <f t="shared" si="7"/>
        <v>0</v>
      </c>
    </row>
    <row r="523" spans="1:11" ht="76.5" x14ac:dyDescent="0.25">
      <c r="A523" s="232" t="s">
        <v>683</v>
      </c>
      <c r="B523" s="233" t="s">
        <v>1011</v>
      </c>
      <c r="C523" s="233" t="s">
        <v>682</v>
      </c>
      <c r="D523" s="233" t="s">
        <v>1147</v>
      </c>
      <c r="E523" s="234">
        <v>0</v>
      </c>
      <c r="F523" s="234">
        <v>95000</v>
      </c>
      <c r="G523" s="235"/>
      <c r="J523" s="31">
        <v>0</v>
      </c>
      <c r="K523" s="31" t="b">
        <f t="shared" si="7"/>
        <v>0</v>
      </c>
    </row>
    <row r="524" spans="1:11" ht="63.75" x14ac:dyDescent="0.25">
      <c r="A524" s="232" t="s">
        <v>685</v>
      </c>
      <c r="B524" s="233" t="s">
        <v>970</v>
      </c>
      <c r="C524" s="233" t="s">
        <v>684</v>
      </c>
      <c r="D524" s="233" t="s">
        <v>1147</v>
      </c>
      <c r="E524" s="234">
        <v>19440100</v>
      </c>
      <c r="F524" s="234">
        <v>12017500</v>
      </c>
      <c r="G524" s="235">
        <v>61.818097643530642</v>
      </c>
      <c r="J524" s="31">
        <v>0</v>
      </c>
      <c r="K524" s="31" t="b">
        <f t="shared" si="7"/>
        <v>0</v>
      </c>
    </row>
    <row r="525" spans="1:11" ht="89.25" x14ac:dyDescent="0.25">
      <c r="A525" s="232" t="s">
        <v>689</v>
      </c>
      <c r="B525" s="233" t="s">
        <v>969</v>
      </c>
      <c r="C525" s="233" t="s">
        <v>688</v>
      </c>
      <c r="D525" s="233" t="s">
        <v>1147</v>
      </c>
      <c r="E525" s="234">
        <v>630855700</v>
      </c>
      <c r="F525" s="234">
        <v>620327628.25999999</v>
      </c>
      <c r="G525" s="235">
        <v>98.331144231557232</v>
      </c>
      <c r="J525" s="31">
        <v>21386296.23</v>
      </c>
      <c r="K525" s="31" t="b">
        <f t="shared" si="7"/>
        <v>0</v>
      </c>
    </row>
    <row r="526" spans="1:11" ht="76.5" x14ac:dyDescent="0.25">
      <c r="A526" s="232" t="s">
        <v>691</v>
      </c>
      <c r="B526" s="233" t="s">
        <v>1018</v>
      </c>
      <c r="C526" s="233" t="s">
        <v>690</v>
      </c>
      <c r="D526" s="233" t="s">
        <v>1147</v>
      </c>
      <c r="E526" s="234">
        <v>6794600</v>
      </c>
      <c r="F526" s="234">
        <v>0</v>
      </c>
      <c r="G526" s="235">
        <v>0</v>
      </c>
      <c r="J526" s="31">
        <v>586636.07999999996</v>
      </c>
      <c r="K526" s="31" t="b">
        <f t="shared" si="7"/>
        <v>0</v>
      </c>
    </row>
    <row r="527" spans="1:11" ht="178.5" x14ac:dyDescent="0.25">
      <c r="A527" s="232" t="s">
        <v>693</v>
      </c>
      <c r="B527" s="233" t="s">
        <v>969</v>
      </c>
      <c r="C527" s="233" t="s">
        <v>692</v>
      </c>
      <c r="D527" s="233" t="s">
        <v>1147</v>
      </c>
      <c r="E527" s="234">
        <v>96115600</v>
      </c>
      <c r="F527" s="234">
        <v>90023028.340000004</v>
      </c>
      <c r="G527" s="235">
        <v>93.661204154164366</v>
      </c>
      <c r="J527" s="31">
        <v>0</v>
      </c>
      <c r="K527" s="31" t="b">
        <f t="shared" si="7"/>
        <v>0</v>
      </c>
    </row>
    <row r="528" spans="1:11" ht="178.5" x14ac:dyDescent="0.25">
      <c r="A528" s="232" t="s">
        <v>699</v>
      </c>
      <c r="B528" s="233" t="s">
        <v>1002</v>
      </c>
      <c r="C528" s="233" t="s">
        <v>698</v>
      </c>
      <c r="D528" s="233" t="s">
        <v>1147</v>
      </c>
      <c r="E528" s="234">
        <v>0</v>
      </c>
      <c r="F528" s="234">
        <v>2770964.13</v>
      </c>
      <c r="G528" s="235"/>
      <c r="J528" s="31">
        <v>141071473.83000001</v>
      </c>
      <c r="K528" s="31" t="b">
        <f t="shared" si="7"/>
        <v>0</v>
      </c>
    </row>
    <row r="529" spans="1:11" ht="89.25" x14ac:dyDescent="0.25">
      <c r="A529" s="232" t="s">
        <v>701</v>
      </c>
      <c r="B529" s="233" t="s">
        <v>1015</v>
      </c>
      <c r="C529" s="233" t="s">
        <v>700</v>
      </c>
      <c r="D529" s="233" t="s">
        <v>1147</v>
      </c>
      <c r="E529" s="234">
        <v>220000000</v>
      </c>
      <c r="F529" s="234">
        <v>248200000</v>
      </c>
      <c r="G529" s="235">
        <v>112.81818181818181</v>
      </c>
      <c r="J529" s="31">
        <v>0</v>
      </c>
      <c r="K529" s="31" t="b">
        <f t="shared" si="7"/>
        <v>0</v>
      </c>
    </row>
    <row r="530" spans="1:11" ht="89.25" x14ac:dyDescent="0.25">
      <c r="A530" s="232" t="s">
        <v>703</v>
      </c>
      <c r="B530" s="233" t="s">
        <v>970</v>
      </c>
      <c r="C530" s="233" t="s">
        <v>702</v>
      </c>
      <c r="D530" s="233" t="s">
        <v>1147</v>
      </c>
      <c r="E530" s="234">
        <v>0</v>
      </c>
      <c r="F530" s="234">
        <v>0</v>
      </c>
      <c r="G530" s="235"/>
      <c r="J530" s="31">
        <v>5036100</v>
      </c>
      <c r="K530" s="31" t="b">
        <f t="shared" si="7"/>
        <v>0</v>
      </c>
    </row>
    <row r="531" spans="1:11" ht="51" x14ac:dyDescent="0.25">
      <c r="A531" s="232" t="s">
        <v>705</v>
      </c>
      <c r="B531" s="233" t="s">
        <v>1004</v>
      </c>
      <c r="C531" s="233" t="s">
        <v>704</v>
      </c>
      <c r="D531" s="233" t="s">
        <v>1147</v>
      </c>
      <c r="E531" s="234">
        <v>2500000</v>
      </c>
      <c r="F531" s="234">
        <v>2500000</v>
      </c>
      <c r="G531" s="235">
        <v>100</v>
      </c>
      <c r="J531" s="31">
        <v>13390300</v>
      </c>
      <c r="K531" s="31" t="b">
        <f t="shared" si="7"/>
        <v>0</v>
      </c>
    </row>
    <row r="532" spans="1:11" ht="51" x14ac:dyDescent="0.25">
      <c r="A532" s="232" t="s">
        <v>707</v>
      </c>
      <c r="B532" s="233" t="s">
        <v>1004</v>
      </c>
      <c r="C532" s="233" t="s">
        <v>706</v>
      </c>
      <c r="D532" s="233" t="s">
        <v>1147</v>
      </c>
      <c r="E532" s="234">
        <v>45000000</v>
      </c>
      <c r="F532" s="234">
        <v>45000000</v>
      </c>
      <c r="G532" s="235">
        <v>100</v>
      </c>
      <c r="J532" s="31">
        <v>69856877.159999996</v>
      </c>
      <c r="K532" s="31" t="b">
        <f t="shared" si="7"/>
        <v>0</v>
      </c>
    </row>
    <row r="533" spans="1:11" ht="89.25" x14ac:dyDescent="0.25">
      <c r="A533" s="232" t="s">
        <v>711</v>
      </c>
      <c r="B533" s="233" t="s">
        <v>1002</v>
      </c>
      <c r="C533" s="233" t="s">
        <v>710</v>
      </c>
      <c r="D533" s="233" t="s">
        <v>1147</v>
      </c>
      <c r="E533" s="234">
        <v>193100</v>
      </c>
      <c r="F533" s="234">
        <v>192363.6</v>
      </c>
      <c r="G533" s="235">
        <v>99.618643190056972</v>
      </c>
      <c r="J533" s="31">
        <v>17836.68</v>
      </c>
      <c r="K533" s="31" t="b">
        <f t="shared" ref="K533:K596" si="8">J533=F533</f>
        <v>0</v>
      </c>
    </row>
    <row r="534" spans="1:11" ht="89.25" x14ac:dyDescent="0.25">
      <c r="A534" s="232" t="s">
        <v>713</v>
      </c>
      <c r="B534" s="233" t="s">
        <v>1012</v>
      </c>
      <c r="C534" s="233" t="s">
        <v>712</v>
      </c>
      <c r="D534" s="233" t="s">
        <v>1147</v>
      </c>
      <c r="E534" s="234">
        <v>0</v>
      </c>
      <c r="F534" s="234">
        <v>1004417200</v>
      </c>
      <c r="G534" s="235"/>
      <c r="J534" s="31">
        <v>430321518.10000002</v>
      </c>
      <c r="K534" s="31" t="b">
        <f t="shared" si="8"/>
        <v>0</v>
      </c>
    </row>
    <row r="535" spans="1:11" ht="89.25" x14ac:dyDescent="0.25">
      <c r="A535" s="232" t="s">
        <v>717</v>
      </c>
      <c r="B535" s="233" t="s">
        <v>980</v>
      </c>
      <c r="C535" s="233" t="s">
        <v>716</v>
      </c>
      <c r="D535" s="233" t="s">
        <v>1147</v>
      </c>
      <c r="E535" s="234">
        <v>14906800</v>
      </c>
      <c r="F535" s="234">
        <v>9122790</v>
      </c>
      <c r="G535" s="235">
        <v>61.198848847505836</v>
      </c>
      <c r="J535" s="31">
        <v>375816248.31999999</v>
      </c>
      <c r="K535" s="31" t="b">
        <f t="shared" si="8"/>
        <v>0</v>
      </c>
    </row>
    <row r="536" spans="1:11" ht="89.25" x14ac:dyDescent="0.25">
      <c r="A536" s="232" t="s">
        <v>719</v>
      </c>
      <c r="B536" s="233" t="s">
        <v>980</v>
      </c>
      <c r="C536" s="233" t="s">
        <v>718</v>
      </c>
      <c r="D536" s="233" t="s">
        <v>1147</v>
      </c>
      <c r="E536" s="234">
        <v>161526200</v>
      </c>
      <c r="F536" s="234">
        <v>441526200</v>
      </c>
      <c r="G536" s="235">
        <v>273.34649115747169</v>
      </c>
      <c r="J536" s="31">
        <v>116699100</v>
      </c>
      <c r="K536" s="31" t="b">
        <f t="shared" si="8"/>
        <v>0</v>
      </c>
    </row>
    <row r="537" spans="1:11" ht="127.5" x14ac:dyDescent="0.25">
      <c r="A537" s="232" t="s">
        <v>721</v>
      </c>
      <c r="B537" s="233" t="s">
        <v>971</v>
      </c>
      <c r="C537" s="233" t="s">
        <v>720</v>
      </c>
      <c r="D537" s="233" t="s">
        <v>1147</v>
      </c>
      <c r="E537" s="234">
        <v>0</v>
      </c>
      <c r="F537" s="234">
        <v>7596880</v>
      </c>
      <c r="G537" s="235"/>
      <c r="J537" s="31">
        <v>1627300</v>
      </c>
      <c r="K537" s="31" t="b">
        <f t="shared" si="8"/>
        <v>0</v>
      </c>
    </row>
    <row r="538" spans="1:11" ht="63.75" x14ac:dyDescent="0.25">
      <c r="A538" s="232" t="s">
        <v>723</v>
      </c>
      <c r="B538" s="233" t="s">
        <v>1011</v>
      </c>
      <c r="C538" s="233" t="s">
        <v>722</v>
      </c>
      <c r="D538" s="233" t="s">
        <v>1147</v>
      </c>
      <c r="E538" s="234">
        <v>0</v>
      </c>
      <c r="F538" s="234">
        <v>74631643.420000002</v>
      </c>
      <c r="G538" s="235"/>
      <c r="J538" s="31">
        <v>0</v>
      </c>
      <c r="K538" s="31" t="b">
        <f t="shared" si="8"/>
        <v>0</v>
      </c>
    </row>
    <row r="539" spans="1:11" ht="63.75" x14ac:dyDescent="0.25">
      <c r="A539" s="232" t="s">
        <v>723</v>
      </c>
      <c r="B539" s="233" t="s">
        <v>1002</v>
      </c>
      <c r="C539" s="233" t="s">
        <v>722</v>
      </c>
      <c r="D539" s="233" t="s">
        <v>1147</v>
      </c>
      <c r="E539" s="234">
        <v>0</v>
      </c>
      <c r="F539" s="234">
        <v>565916867.38999999</v>
      </c>
      <c r="G539" s="235"/>
      <c r="J539" s="31">
        <v>82400</v>
      </c>
      <c r="K539" s="31" t="b">
        <f t="shared" si="8"/>
        <v>0</v>
      </c>
    </row>
    <row r="540" spans="1:11" ht="63.75" x14ac:dyDescent="0.25">
      <c r="A540" s="232" t="s">
        <v>723</v>
      </c>
      <c r="B540" s="233" t="s">
        <v>985</v>
      </c>
      <c r="C540" s="233" t="s">
        <v>722</v>
      </c>
      <c r="D540" s="233" t="s">
        <v>1147</v>
      </c>
      <c r="E540" s="234">
        <v>0</v>
      </c>
      <c r="F540" s="234">
        <v>7716300</v>
      </c>
      <c r="G540" s="235"/>
      <c r="J540" s="31">
        <v>1734100</v>
      </c>
      <c r="K540" s="31" t="b">
        <f t="shared" si="8"/>
        <v>0</v>
      </c>
    </row>
    <row r="541" spans="1:11" ht="63.75" x14ac:dyDescent="0.25">
      <c r="A541" s="232" t="s">
        <v>723</v>
      </c>
      <c r="B541" s="233" t="s">
        <v>970</v>
      </c>
      <c r="C541" s="233" t="s">
        <v>722</v>
      </c>
      <c r="D541" s="233" t="s">
        <v>1147</v>
      </c>
      <c r="E541" s="234">
        <v>0</v>
      </c>
      <c r="F541" s="234">
        <v>85503100</v>
      </c>
      <c r="G541" s="235"/>
      <c r="J541" s="31">
        <v>149735913.69</v>
      </c>
      <c r="K541" s="31" t="b">
        <f t="shared" si="8"/>
        <v>0</v>
      </c>
    </row>
    <row r="542" spans="1:11" ht="89.25" x14ac:dyDescent="0.25">
      <c r="A542" s="232" t="s">
        <v>727</v>
      </c>
      <c r="B542" s="233" t="s">
        <v>1012</v>
      </c>
      <c r="C542" s="233" t="s">
        <v>726</v>
      </c>
      <c r="D542" s="233" t="s">
        <v>1147</v>
      </c>
      <c r="E542" s="234">
        <v>52285625</v>
      </c>
      <c r="F542" s="234">
        <v>0</v>
      </c>
      <c r="G542" s="235">
        <v>0</v>
      </c>
      <c r="J542" s="31">
        <v>1160159704.0799999</v>
      </c>
      <c r="K542" s="31" t="b">
        <f t="shared" si="8"/>
        <v>0</v>
      </c>
    </row>
    <row r="543" spans="1:11" ht="140.25" x14ac:dyDescent="0.25">
      <c r="A543" s="232" t="s">
        <v>729</v>
      </c>
      <c r="B543" s="233" t="s">
        <v>1012</v>
      </c>
      <c r="C543" s="233" t="s">
        <v>728</v>
      </c>
      <c r="D543" s="233" t="s">
        <v>1147</v>
      </c>
      <c r="E543" s="234">
        <v>1208940677.24</v>
      </c>
      <c r="F543" s="234">
        <v>1638599541.3699999</v>
      </c>
      <c r="G543" s="235">
        <v>135.540111456164</v>
      </c>
      <c r="J543" s="31">
        <v>74988008.200000003</v>
      </c>
      <c r="K543" s="31" t="b">
        <f t="shared" si="8"/>
        <v>0</v>
      </c>
    </row>
    <row r="544" spans="1:11" ht="102" x14ac:dyDescent="0.25">
      <c r="A544" s="232" t="s">
        <v>733</v>
      </c>
      <c r="B544" s="233" t="s">
        <v>1012</v>
      </c>
      <c r="C544" s="233" t="s">
        <v>732</v>
      </c>
      <c r="D544" s="233" t="s">
        <v>1147</v>
      </c>
      <c r="E544" s="234">
        <v>0</v>
      </c>
      <c r="F544" s="234">
        <v>4359297.68</v>
      </c>
      <c r="G544" s="235"/>
      <c r="J544" s="31">
        <v>24313163.969999999</v>
      </c>
      <c r="K544" s="31" t="b">
        <f t="shared" si="8"/>
        <v>0</v>
      </c>
    </row>
    <row r="545" spans="1:11" ht="38.25" x14ac:dyDescent="0.25">
      <c r="A545" s="232" t="s">
        <v>735</v>
      </c>
      <c r="B545" s="233" t="s">
        <v>1020</v>
      </c>
      <c r="C545" s="233" t="s">
        <v>734</v>
      </c>
      <c r="D545" s="233" t="s">
        <v>1147</v>
      </c>
      <c r="E545" s="234">
        <v>0</v>
      </c>
      <c r="F545" s="234">
        <v>3400000</v>
      </c>
      <c r="G545" s="235"/>
      <c r="J545" s="31">
        <v>11409126.960000001</v>
      </c>
      <c r="K545" s="31" t="b">
        <f t="shared" si="8"/>
        <v>0</v>
      </c>
    </row>
    <row r="546" spans="1:11" ht="127.5" x14ac:dyDescent="0.25">
      <c r="A546" s="232" t="s">
        <v>739</v>
      </c>
      <c r="B546" s="233" t="s">
        <v>985</v>
      </c>
      <c r="C546" s="233" t="s">
        <v>738</v>
      </c>
      <c r="D546" s="233" t="s">
        <v>1147</v>
      </c>
      <c r="E546" s="234">
        <v>0</v>
      </c>
      <c r="F546" s="234">
        <v>0</v>
      </c>
      <c r="G546" s="235"/>
      <c r="J546" s="31">
        <v>49185413.219999999</v>
      </c>
      <c r="K546" s="31" t="b">
        <f t="shared" si="8"/>
        <v>0</v>
      </c>
    </row>
    <row r="547" spans="1:11" ht="51" x14ac:dyDescent="0.25">
      <c r="A547" s="232" t="s">
        <v>744</v>
      </c>
      <c r="B547" s="233" t="s">
        <v>1011</v>
      </c>
      <c r="C547" s="233" t="s">
        <v>743</v>
      </c>
      <c r="D547" s="233" t="s">
        <v>1147</v>
      </c>
      <c r="E547" s="234">
        <v>0</v>
      </c>
      <c r="F547" s="234">
        <v>1133851.18</v>
      </c>
      <c r="G547" s="235"/>
      <c r="J547" s="31">
        <v>101248200</v>
      </c>
      <c r="K547" s="31" t="b">
        <f t="shared" si="8"/>
        <v>0</v>
      </c>
    </row>
    <row r="548" spans="1:11" ht="51" x14ac:dyDescent="0.25">
      <c r="A548" s="232" t="s">
        <v>744</v>
      </c>
      <c r="B548" s="233" t="s">
        <v>969</v>
      </c>
      <c r="C548" s="233" t="s">
        <v>743</v>
      </c>
      <c r="D548" s="233" t="s">
        <v>1147</v>
      </c>
      <c r="E548" s="234">
        <v>0</v>
      </c>
      <c r="F548" s="234">
        <v>356801.95</v>
      </c>
      <c r="G548" s="235"/>
      <c r="J548" s="31">
        <v>65993233.329999998</v>
      </c>
      <c r="K548" s="31" t="b">
        <f t="shared" si="8"/>
        <v>0</v>
      </c>
    </row>
    <row r="549" spans="1:11" ht="51" x14ac:dyDescent="0.25">
      <c r="A549" s="232" t="s">
        <v>744</v>
      </c>
      <c r="B549" s="233" t="s">
        <v>1002</v>
      </c>
      <c r="C549" s="233" t="s">
        <v>743</v>
      </c>
      <c r="D549" s="233" t="s">
        <v>1147</v>
      </c>
      <c r="E549" s="234">
        <v>0</v>
      </c>
      <c r="F549" s="234">
        <v>127128708.66</v>
      </c>
      <c r="G549" s="235"/>
      <c r="J549" s="31">
        <v>4169416.04</v>
      </c>
      <c r="K549" s="31" t="b">
        <f t="shared" si="8"/>
        <v>0</v>
      </c>
    </row>
    <row r="550" spans="1:11" ht="51" x14ac:dyDescent="0.25">
      <c r="A550" s="232" t="s">
        <v>744</v>
      </c>
      <c r="B550" s="233" t="s">
        <v>971</v>
      </c>
      <c r="C550" s="233" t="s">
        <v>743</v>
      </c>
      <c r="D550" s="233" t="s">
        <v>1147</v>
      </c>
      <c r="E550" s="234">
        <v>0</v>
      </c>
      <c r="F550" s="234">
        <v>5371896.2800000003</v>
      </c>
      <c r="G550" s="235"/>
      <c r="J550" s="31">
        <v>125580</v>
      </c>
      <c r="K550" s="31" t="b">
        <f t="shared" si="8"/>
        <v>0</v>
      </c>
    </row>
    <row r="551" spans="1:11" ht="51" x14ac:dyDescent="0.25">
      <c r="A551" s="232" t="s">
        <v>744</v>
      </c>
      <c r="B551" s="233" t="s">
        <v>1013</v>
      </c>
      <c r="C551" s="233" t="s">
        <v>743</v>
      </c>
      <c r="D551" s="233" t="s">
        <v>1147</v>
      </c>
      <c r="E551" s="234">
        <v>0</v>
      </c>
      <c r="F551" s="234">
        <v>1745208.41</v>
      </c>
      <c r="G551" s="235"/>
      <c r="J551" s="31">
        <v>1083994.96</v>
      </c>
      <c r="K551" s="31" t="b">
        <f t="shared" si="8"/>
        <v>0</v>
      </c>
    </row>
    <row r="552" spans="1:11" ht="51" x14ac:dyDescent="0.25">
      <c r="A552" s="232" t="s">
        <v>744</v>
      </c>
      <c r="B552" s="233" t="s">
        <v>1149</v>
      </c>
      <c r="C552" s="233" t="s">
        <v>743</v>
      </c>
      <c r="D552" s="233" t="s">
        <v>1147</v>
      </c>
      <c r="E552" s="234">
        <v>0</v>
      </c>
      <c r="F552" s="234">
        <v>2152234.79</v>
      </c>
      <c r="G552" s="235"/>
      <c r="J552" s="31">
        <v>95000</v>
      </c>
      <c r="K552" s="31" t="b">
        <f t="shared" si="8"/>
        <v>0</v>
      </c>
    </row>
    <row r="553" spans="1:11" ht="51" x14ac:dyDescent="0.25">
      <c r="A553" s="232" t="s">
        <v>744</v>
      </c>
      <c r="B553" s="233" t="s">
        <v>1004</v>
      </c>
      <c r="C553" s="233" t="s">
        <v>743</v>
      </c>
      <c r="D553" s="233" t="s">
        <v>1147</v>
      </c>
      <c r="E553" s="234">
        <v>0</v>
      </c>
      <c r="F553" s="234">
        <v>162691.67000000001</v>
      </c>
      <c r="G553" s="235"/>
      <c r="J553" s="31">
        <v>12017500</v>
      </c>
      <c r="K553" s="31" t="b">
        <f t="shared" si="8"/>
        <v>0</v>
      </c>
    </row>
    <row r="554" spans="1:11" ht="51" x14ac:dyDescent="0.25">
      <c r="A554" s="232" t="s">
        <v>744</v>
      </c>
      <c r="B554" s="233" t="s">
        <v>1018</v>
      </c>
      <c r="C554" s="233" t="s">
        <v>743</v>
      </c>
      <c r="D554" s="233" t="s">
        <v>1147</v>
      </c>
      <c r="E554" s="234">
        <v>0</v>
      </c>
      <c r="F554" s="234">
        <v>585848.11</v>
      </c>
      <c r="G554" s="235"/>
      <c r="J554" s="31">
        <v>620327628.25999999</v>
      </c>
      <c r="K554" s="31" t="b">
        <f t="shared" si="8"/>
        <v>0</v>
      </c>
    </row>
    <row r="555" spans="1:11" ht="51" x14ac:dyDescent="0.25">
      <c r="A555" s="232" t="s">
        <v>746</v>
      </c>
      <c r="B555" s="233" t="s">
        <v>1011</v>
      </c>
      <c r="C555" s="233" t="s">
        <v>745</v>
      </c>
      <c r="D555" s="233" t="s">
        <v>1147</v>
      </c>
      <c r="E555" s="234">
        <v>0</v>
      </c>
      <c r="F555" s="234">
        <v>877437.25</v>
      </c>
      <c r="G555" s="235"/>
      <c r="J555" s="31">
        <v>0</v>
      </c>
      <c r="K555" s="31" t="b">
        <f t="shared" si="8"/>
        <v>0</v>
      </c>
    </row>
    <row r="556" spans="1:11" ht="51" x14ac:dyDescent="0.25">
      <c r="A556" s="232" t="s">
        <v>746</v>
      </c>
      <c r="B556" s="233" t="s">
        <v>969</v>
      </c>
      <c r="C556" s="233" t="s">
        <v>745</v>
      </c>
      <c r="D556" s="233" t="s">
        <v>1147</v>
      </c>
      <c r="E556" s="234">
        <v>0</v>
      </c>
      <c r="F556" s="234">
        <v>1329670.69</v>
      </c>
      <c r="G556" s="235"/>
      <c r="J556" s="31">
        <v>90023028.340000004</v>
      </c>
      <c r="K556" s="31" t="b">
        <f t="shared" si="8"/>
        <v>0</v>
      </c>
    </row>
    <row r="557" spans="1:11" ht="51" x14ac:dyDescent="0.25">
      <c r="A557" s="232" t="s">
        <v>746</v>
      </c>
      <c r="B557" s="233" t="s">
        <v>1002</v>
      </c>
      <c r="C557" s="233" t="s">
        <v>745</v>
      </c>
      <c r="D557" s="233" t="s">
        <v>1147</v>
      </c>
      <c r="E557" s="234">
        <v>0</v>
      </c>
      <c r="F557" s="234">
        <v>5882713.25</v>
      </c>
      <c r="G557" s="235"/>
      <c r="J557" s="31">
        <v>2770964.13</v>
      </c>
      <c r="K557" s="31" t="b">
        <f t="shared" si="8"/>
        <v>0</v>
      </c>
    </row>
    <row r="558" spans="1:11" ht="51" x14ac:dyDescent="0.25">
      <c r="A558" s="232" t="s">
        <v>746</v>
      </c>
      <c r="B558" s="233" t="s">
        <v>1004</v>
      </c>
      <c r="C558" s="233" t="s">
        <v>745</v>
      </c>
      <c r="D558" s="233" t="s">
        <v>1147</v>
      </c>
      <c r="E558" s="234">
        <v>0</v>
      </c>
      <c r="F558" s="234">
        <v>8834096.25</v>
      </c>
      <c r="G558" s="235"/>
      <c r="J558" s="31">
        <v>248200000</v>
      </c>
      <c r="K558" s="31" t="b">
        <f t="shared" si="8"/>
        <v>0</v>
      </c>
    </row>
    <row r="559" spans="1:11" ht="51" x14ac:dyDescent="0.25">
      <c r="A559" s="232" t="s">
        <v>748</v>
      </c>
      <c r="B559" s="233" t="s">
        <v>1011</v>
      </c>
      <c r="C559" s="233" t="s">
        <v>747</v>
      </c>
      <c r="D559" s="233" t="s">
        <v>1147</v>
      </c>
      <c r="E559" s="234">
        <v>0</v>
      </c>
      <c r="F559" s="234">
        <v>541516.65</v>
      </c>
      <c r="G559" s="235"/>
      <c r="J559" s="31">
        <v>0</v>
      </c>
      <c r="K559" s="31" t="b">
        <f t="shared" si="8"/>
        <v>0</v>
      </c>
    </row>
    <row r="560" spans="1:11" ht="51" x14ac:dyDescent="0.25">
      <c r="A560" s="232" t="s">
        <v>748</v>
      </c>
      <c r="B560" s="233" t="s">
        <v>970</v>
      </c>
      <c r="C560" s="233" t="s">
        <v>747</v>
      </c>
      <c r="D560" s="233" t="s">
        <v>1147</v>
      </c>
      <c r="E560" s="234">
        <v>0</v>
      </c>
      <c r="F560" s="234">
        <v>13622618.619999999</v>
      </c>
      <c r="G560" s="235"/>
      <c r="J560" s="31">
        <v>2500000</v>
      </c>
      <c r="K560" s="31" t="b">
        <f t="shared" si="8"/>
        <v>0</v>
      </c>
    </row>
    <row r="561" spans="1:11" ht="51" x14ac:dyDescent="0.25">
      <c r="A561" s="232" t="s">
        <v>748</v>
      </c>
      <c r="B561" s="233" t="s">
        <v>983</v>
      </c>
      <c r="C561" s="233" t="s">
        <v>747</v>
      </c>
      <c r="D561" s="233" t="s">
        <v>1147</v>
      </c>
      <c r="E561" s="234">
        <v>0</v>
      </c>
      <c r="F561" s="234">
        <v>888164.67</v>
      </c>
      <c r="G561" s="235"/>
      <c r="J561" s="31">
        <v>45000000</v>
      </c>
      <c r="K561" s="31" t="b">
        <f t="shared" si="8"/>
        <v>0</v>
      </c>
    </row>
    <row r="562" spans="1:11" ht="51" x14ac:dyDescent="0.25">
      <c r="A562" s="232" t="s">
        <v>748</v>
      </c>
      <c r="B562" s="233" t="s">
        <v>1015</v>
      </c>
      <c r="C562" s="233" t="s">
        <v>747</v>
      </c>
      <c r="D562" s="233" t="s">
        <v>1147</v>
      </c>
      <c r="E562" s="234">
        <v>0</v>
      </c>
      <c r="F562" s="234">
        <v>180385388.09</v>
      </c>
      <c r="G562" s="235"/>
      <c r="J562" s="31">
        <v>192363.6</v>
      </c>
      <c r="K562" s="31" t="b">
        <f t="shared" si="8"/>
        <v>0</v>
      </c>
    </row>
    <row r="563" spans="1:11" ht="51" x14ac:dyDescent="0.25">
      <c r="A563" s="232" t="s">
        <v>748</v>
      </c>
      <c r="B563" s="233" t="s">
        <v>1149</v>
      </c>
      <c r="C563" s="233" t="s">
        <v>747</v>
      </c>
      <c r="D563" s="233" t="s">
        <v>1147</v>
      </c>
      <c r="E563" s="234">
        <v>0</v>
      </c>
      <c r="F563" s="234">
        <v>3048.29</v>
      </c>
      <c r="G563" s="235"/>
      <c r="J563" s="31">
        <v>1004417200</v>
      </c>
      <c r="K563" s="31" t="b">
        <f t="shared" si="8"/>
        <v>0</v>
      </c>
    </row>
    <row r="564" spans="1:11" ht="51" x14ac:dyDescent="0.25">
      <c r="A564" s="232" t="s">
        <v>748</v>
      </c>
      <c r="B564" s="233" t="s">
        <v>1004</v>
      </c>
      <c r="C564" s="233" t="s">
        <v>747</v>
      </c>
      <c r="D564" s="233" t="s">
        <v>1147</v>
      </c>
      <c r="E564" s="234">
        <v>0</v>
      </c>
      <c r="F564" s="234">
        <v>200848.56</v>
      </c>
      <c r="G564" s="235"/>
      <c r="J564" s="31">
        <v>9122790</v>
      </c>
      <c r="K564" s="31" t="b">
        <f t="shared" si="8"/>
        <v>0</v>
      </c>
    </row>
    <row r="565" spans="1:11" ht="51" x14ac:dyDescent="0.25">
      <c r="A565" s="232" t="s">
        <v>748</v>
      </c>
      <c r="B565" s="233" t="s">
        <v>972</v>
      </c>
      <c r="C565" s="233" t="s">
        <v>747</v>
      </c>
      <c r="D565" s="233" t="s">
        <v>1147</v>
      </c>
      <c r="E565" s="234">
        <v>0</v>
      </c>
      <c r="F565" s="234">
        <v>125000</v>
      </c>
      <c r="G565" s="235"/>
      <c r="J565" s="31">
        <v>441526200</v>
      </c>
      <c r="K565" s="31" t="b">
        <f t="shared" si="8"/>
        <v>0</v>
      </c>
    </row>
    <row r="566" spans="1:11" ht="102" x14ac:dyDescent="0.25">
      <c r="A566" s="232" t="s">
        <v>752</v>
      </c>
      <c r="B566" s="233" t="s">
        <v>969</v>
      </c>
      <c r="C566" s="233" t="s">
        <v>751</v>
      </c>
      <c r="D566" s="233" t="s">
        <v>1147</v>
      </c>
      <c r="E566" s="234">
        <v>0</v>
      </c>
      <c r="F566" s="234">
        <v>31890465.879999999</v>
      </c>
      <c r="G566" s="235"/>
      <c r="J566" s="31">
        <v>7596880</v>
      </c>
      <c r="K566" s="31" t="b">
        <f t="shared" si="8"/>
        <v>0</v>
      </c>
    </row>
    <row r="567" spans="1:11" ht="63.75" x14ac:dyDescent="0.25">
      <c r="A567" s="232" t="s">
        <v>756</v>
      </c>
      <c r="B567" s="233" t="s">
        <v>1012</v>
      </c>
      <c r="C567" s="233" t="s">
        <v>755</v>
      </c>
      <c r="D567" s="233" t="s">
        <v>1147</v>
      </c>
      <c r="E567" s="234">
        <v>0</v>
      </c>
      <c r="F567" s="234">
        <v>241683</v>
      </c>
      <c r="G567" s="235"/>
      <c r="J567" s="31">
        <v>74631643.420000002</v>
      </c>
      <c r="K567" s="31" t="b">
        <f t="shared" si="8"/>
        <v>0</v>
      </c>
    </row>
    <row r="568" spans="1:11" ht="63.75" x14ac:dyDescent="0.25">
      <c r="A568" s="232" t="s">
        <v>1153</v>
      </c>
      <c r="B568" s="233" t="s">
        <v>970</v>
      </c>
      <c r="C568" s="233" t="s">
        <v>757</v>
      </c>
      <c r="D568" s="233" t="s">
        <v>1147</v>
      </c>
      <c r="E568" s="234">
        <v>0</v>
      </c>
      <c r="F568" s="234">
        <v>656.6</v>
      </c>
      <c r="G568" s="235"/>
      <c r="J568" s="31">
        <v>565916867.38999999</v>
      </c>
      <c r="K568" s="31" t="b">
        <f t="shared" si="8"/>
        <v>0</v>
      </c>
    </row>
    <row r="569" spans="1:11" ht="38.25" x14ac:dyDescent="0.25">
      <c r="A569" s="232" t="s">
        <v>760</v>
      </c>
      <c r="B569" s="233" t="s">
        <v>1012</v>
      </c>
      <c r="C569" s="233" t="s">
        <v>759</v>
      </c>
      <c r="D569" s="233" t="s">
        <v>1147</v>
      </c>
      <c r="E569" s="234">
        <v>0</v>
      </c>
      <c r="F569" s="234">
        <v>0</v>
      </c>
      <c r="G569" s="235"/>
      <c r="J569" s="31">
        <v>7716300</v>
      </c>
      <c r="K569" s="31" t="b">
        <f t="shared" si="8"/>
        <v>0</v>
      </c>
    </row>
    <row r="570" spans="1:11" ht="38.25" x14ac:dyDescent="0.25">
      <c r="A570" s="232" t="s">
        <v>762</v>
      </c>
      <c r="B570" s="233" t="s">
        <v>1016</v>
      </c>
      <c r="C570" s="233" t="s">
        <v>761</v>
      </c>
      <c r="D570" s="233" t="s">
        <v>1147</v>
      </c>
      <c r="E570" s="234">
        <v>0</v>
      </c>
      <c r="F570" s="234">
        <v>48983</v>
      </c>
      <c r="G570" s="235"/>
      <c r="J570" s="31">
        <v>85503100</v>
      </c>
      <c r="K570" s="31" t="b">
        <f t="shared" si="8"/>
        <v>0</v>
      </c>
    </row>
    <row r="571" spans="1:11" ht="114.75" x14ac:dyDescent="0.25">
      <c r="A571" s="232" t="s">
        <v>764</v>
      </c>
      <c r="B571" s="233" t="s">
        <v>969</v>
      </c>
      <c r="C571" s="233" t="s">
        <v>763</v>
      </c>
      <c r="D571" s="233" t="s">
        <v>1147</v>
      </c>
      <c r="E571" s="234">
        <v>0</v>
      </c>
      <c r="F571" s="234">
        <v>3292696.98</v>
      </c>
      <c r="G571" s="235"/>
      <c r="J571" s="31">
        <v>0</v>
      </c>
      <c r="K571" s="31" t="b">
        <f t="shared" si="8"/>
        <v>0</v>
      </c>
    </row>
    <row r="572" spans="1:11" ht="267.75" x14ac:dyDescent="0.25">
      <c r="A572" s="232" t="s">
        <v>766</v>
      </c>
      <c r="B572" s="233" t="s">
        <v>1002</v>
      </c>
      <c r="C572" s="233" t="s">
        <v>765</v>
      </c>
      <c r="D572" s="233" t="s">
        <v>1147</v>
      </c>
      <c r="E572" s="234">
        <v>0</v>
      </c>
      <c r="F572" s="234">
        <v>30983677</v>
      </c>
      <c r="G572" s="235"/>
      <c r="J572" s="31">
        <v>1638599541.3699999</v>
      </c>
      <c r="K572" s="31" t="b">
        <f t="shared" si="8"/>
        <v>0</v>
      </c>
    </row>
    <row r="573" spans="1:11" ht="293.25" x14ac:dyDescent="0.25">
      <c r="A573" s="232" t="s">
        <v>768</v>
      </c>
      <c r="B573" s="233" t="s">
        <v>1002</v>
      </c>
      <c r="C573" s="233" t="s">
        <v>767</v>
      </c>
      <c r="D573" s="233" t="s">
        <v>1147</v>
      </c>
      <c r="E573" s="234">
        <v>0</v>
      </c>
      <c r="F573" s="234">
        <v>20185158.789999999</v>
      </c>
      <c r="G573" s="235"/>
      <c r="J573" s="31">
        <v>4359297.68</v>
      </c>
      <c r="K573" s="31" t="b">
        <f t="shared" si="8"/>
        <v>0</v>
      </c>
    </row>
    <row r="574" spans="1:11" ht="76.5" x14ac:dyDescent="0.25">
      <c r="A574" s="232" t="s">
        <v>770</v>
      </c>
      <c r="B574" s="233" t="s">
        <v>1011</v>
      </c>
      <c r="C574" s="233" t="s">
        <v>769</v>
      </c>
      <c r="D574" s="233" t="s">
        <v>1147</v>
      </c>
      <c r="E574" s="234">
        <v>0</v>
      </c>
      <c r="F574" s="234">
        <v>8297397.4900000002</v>
      </c>
      <c r="G574" s="235"/>
      <c r="J574" s="31">
        <v>3400000</v>
      </c>
      <c r="K574" s="31" t="b">
        <f t="shared" si="8"/>
        <v>0</v>
      </c>
    </row>
    <row r="575" spans="1:11" ht="76.5" x14ac:dyDescent="0.25">
      <c r="A575" s="232" t="s">
        <v>770</v>
      </c>
      <c r="B575" s="233" t="s">
        <v>969</v>
      </c>
      <c r="C575" s="233" t="s">
        <v>769</v>
      </c>
      <c r="D575" s="233" t="s">
        <v>1147</v>
      </c>
      <c r="E575" s="234">
        <v>0</v>
      </c>
      <c r="F575" s="234">
        <v>71080716.349999994</v>
      </c>
      <c r="G575" s="235"/>
      <c r="J575" s="31">
        <v>0</v>
      </c>
      <c r="K575" s="31" t="b">
        <f t="shared" si="8"/>
        <v>0</v>
      </c>
    </row>
    <row r="576" spans="1:11" ht="76.5" x14ac:dyDescent="0.25">
      <c r="A576" s="232" t="s">
        <v>770</v>
      </c>
      <c r="B576" s="233" t="s">
        <v>980</v>
      </c>
      <c r="C576" s="233" t="s">
        <v>769</v>
      </c>
      <c r="D576" s="233" t="s">
        <v>1147</v>
      </c>
      <c r="E576" s="234">
        <v>0</v>
      </c>
      <c r="F576" s="234">
        <v>36831.43</v>
      </c>
      <c r="G576" s="235"/>
      <c r="J576" s="31">
        <v>1133851.18</v>
      </c>
      <c r="K576" s="31" t="b">
        <f t="shared" si="8"/>
        <v>0</v>
      </c>
    </row>
    <row r="577" spans="1:11" ht="76.5" x14ac:dyDescent="0.25">
      <c r="A577" s="232" t="s">
        <v>770</v>
      </c>
      <c r="B577" s="233" t="s">
        <v>1012</v>
      </c>
      <c r="C577" s="233" t="s">
        <v>769</v>
      </c>
      <c r="D577" s="233" t="s">
        <v>1147</v>
      </c>
      <c r="E577" s="234">
        <v>0</v>
      </c>
      <c r="F577" s="234">
        <v>10547156.800000001</v>
      </c>
      <c r="G577" s="235"/>
      <c r="J577" s="31">
        <v>356801.95</v>
      </c>
      <c r="K577" s="31" t="b">
        <f t="shared" si="8"/>
        <v>0</v>
      </c>
    </row>
    <row r="578" spans="1:11" ht="76.5" x14ac:dyDescent="0.25">
      <c r="A578" s="232" t="s">
        <v>770</v>
      </c>
      <c r="B578" s="233" t="s">
        <v>985</v>
      </c>
      <c r="C578" s="233" t="s">
        <v>769</v>
      </c>
      <c r="D578" s="233" t="s">
        <v>1147</v>
      </c>
      <c r="E578" s="234">
        <v>0</v>
      </c>
      <c r="F578" s="234">
        <v>20417271.25</v>
      </c>
      <c r="G578" s="235"/>
      <c r="J578" s="31">
        <v>127128708.66</v>
      </c>
      <c r="K578" s="31" t="b">
        <f t="shared" si="8"/>
        <v>0</v>
      </c>
    </row>
    <row r="579" spans="1:11" ht="76.5" x14ac:dyDescent="0.25">
      <c r="A579" s="232" t="s">
        <v>770</v>
      </c>
      <c r="B579" s="233" t="s">
        <v>970</v>
      </c>
      <c r="C579" s="233" t="s">
        <v>769</v>
      </c>
      <c r="D579" s="233" t="s">
        <v>1147</v>
      </c>
      <c r="E579" s="234">
        <v>0</v>
      </c>
      <c r="F579" s="234">
        <v>82223.88</v>
      </c>
      <c r="G579" s="235"/>
      <c r="J579" s="31">
        <v>5371896.2800000003</v>
      </c>
      <c r="K579" s="31" t="b">
        <f t="shared" si="8"/>
        <v>0</v>
      </c>
    </row>
    <row r="580" spans="1:11" ht="76.5" x14ac:dyDescent="0.25">
      <c r="A580" s="232" t="s">
        <v>770</v>
      </c>
      <c r="B580" s="233" t="s">
        <v>1014</v>
      </c>
      <c r="C580" s="233" t="s">
        <v>769</v>
      </c>
      <c r="D580" s="233" t="s">
        <v>1147</v>
      </c>
      <c r="E580" s="234">
        <v>0</v>
      </c>
      <c r="F580" s="234">
        <v>0</v>
      </c>
      <c r="G580" s="235"/>
      <c r="J580" s="31">
        <v>1745208.41</v>
      </c>
      <c r="K580" s="31" t="b">
        <f t="shared" si="8"/>
        <v>0</v>
      </c>
    </row>
    <row r="581" spans="1:11" ht="76.5" x14ac:dyDescent="0.25">
      <c r="A581" s="232" t="s">
        <v>770</v>
      </c>
      <c r="B581" s="233" t="s">
        <v>1015</v>
      </c>
      <c r="C581" s="233" t="s">
        <v>769</v>
      </c>
      <c r="D581" s="233" t="s">
        <v>1147</v>
      </c>
      <c r="E581" s="234">
        <v>0</v>
      </c>
      <c r="F581" s="234">
        <v>4389104.08</v>
      </c>
      <c r="G581" s="235"/>
      <c r="J581" s="31">
        <v>2152234.79</v>
      </c>
      <c r="K581" s="31" t="b">
        <f t="shared" si="8"/>
        <v>0</v>
      </c>
    </row>
    <row r="582" spans="1:11" ht="76.5" x14ac:dyDescent="0.25">
      <c r="A582" s="232" t="s">
        <v>770</v>
      </c>
      <c r="B582" s="233" t="s">
        <v>1149</v>
      </c>
      <c r="C582" s="233" t="s">
        <v>769</v>
      </c>
      <c r="D582" s="233" t="s">
        <v>1147</v>
      </c>
      <c r="E582" s="234">
        <v>0</v>
      </c>
      <c r="F582" s="234">
        <v>1415976.85</v>
      </c>
      <c r="G582" s="235"/>
      <c r="J582" s="31">
        <v>162691.67000000001</v>
      </c>
      <c r="K582" s="31" t="b">
        <f t="shared" si="8"/>
        <v>0</v>
      </c>
    </row>
    <row r="583" spans="1:11" ht="76.5" x14ac:dyDescent="0.25">
      <c r="A583" s="232" t="s">
        <v>770</v>
      </c>
      <c r="B583" s="233" t="s">
        <v>1016</v>
      </c>
      <c r="C583" s="233" t="s">
        <v>769</v>
      </c>
      <c r="D583" s="233" t="s">
        <v>1147</v>
      </c>
      <c r="E583" s="234">
        <v>0</v>
      </c>
      <c r="F583" s="234">
        <v>98467.36</v>
      </c>
      <c r="G583" s="235"/>
      <c r="J583" s="31">
        <v>585848.11</v>
      </c>
      <c r="K583" s="31" t="b">
        <f t="shared" si="8"/>
        <v>0</v>
      </c>
    </row>
    <row r="584" spans="1:11" ht="76.5" x14ac:dyDescent="0.25">
      <c r="A584" s="232" t="s">
        <v>770</v>
      </c>
      <c r="B584" s="233" t="s">
        <v>981</v>
      </c>
      <c r="C584" s="233" t="s">
        <v>769</v>
      </c>
      <c r="D584" s="233" t="s">
        <v>1147</v>
      </c>
      <c r="E584" s="234">
        <v>0</v>
      </c>
      <c r="F584" s="234">
        <v>689800.35</v>
      </c>
      <c r="G584" s="235"/>
      <c r="J584" s="31">
        <v>877437.25</v>
      </c>
      <c r="K584" s="31" t="b">
        <f t="shared" si="8"/>
        <v>0</v>
      </c>
    </row>
    <row r="585" spans="1:11" ht="76.5" x14ac:dyDescent="0.25">
      <c r="A585" s="232" t="s">
        <v>770</v>
      </c>
      <c r="B585" s="233" t="s">
        <v>987</v>
      </c>
      <c r="C585" s="233" t="s">
        <v>769</v>
      </c>
      <c r="D585" s="233" t="s">
        <v>1147</v>
      </c>
      <c r="E585" s="234">
        <v>0</v>
      </c>
      <c r="F585" s="234">
        <v>2019</v>
      </c>
      <c r="G585" s="235"/>
      <c r="J585" s="31">
        <v>1329670.69</v>
      </c>
      <c r="K585" s="31" t="b">
        <f t="shared" si="8"/>
        <v>0</v>
      </c>
    </row>
    <row r="586" spans="1:11" ht="76.5" x14ac:dyDescent="0.25">
      <c r="A586" s="232" t="s">
        <v>770</v>
      </c>
      <c r="B586" s="233" t="s">
        <v>1018</v>
      </c>
      <c r="C586" s="233" t="s">
        <v>769</v>
      </c>
      <c r="D586" s="233" t="s">
        <v>1147</v>
      </c>
      <c r="E586" s="234">
        <v>0</v>
      </c>
      <c r="F586" s="234">
        <v>238117.22</v>
      </c>
      <c r="G586" s="235"/>
      <c r="J586" s="31">
        <v>5882713.25</v>
      </c>
      <c r="K586" s="31" t="b">
        <f t="shared" si="8"/>
        <v>0</v>
      </c>
    </row>
    <row r="587" spans="1:11" ht="76.5" x14ac:dyDescent="0.25">
      <c r="A587" s="232" t="s">
        <v>770</v>
      </c>
      <c r="B587" s="233" t="s">
        <v>988</v>
      </c>
      <c r="C587" s="233" t="s">
        <v>769</v>
      </c>
      <c r="D587" s="233" t="s">
        <v>1147</v>
      </c>
      <c r="E587" s="234">
        <v>0</v>
      </c>
      <c r="F587" s="234">
        <v>6229.66</v>
      </c>
      <c r="G587" s="235"/>
      <c r="J587" s="31">
        <v>8834096.25</v>
      </c>
      <c r="K587" s="31" t="b">
        <f t="shared" si="8"/>
        <v>0</v>
      </c>
    </row>
    <row r="588" spans="1:11" ht="89.25" x14ac:dyDescent="0.25">
      <c r="A588" s="232" t="s">
        <v>772</v>
      </c>
      <c r="B588" s="233" t="s">
        <v>1002</v>
      </c>
      <c r="C588" s="233" t="s">
        <v>771</v>
      </c>
      <c r="D588" s="233" t="s">
        <v>1147</v>
      </c>
      <c r="E588" s="234">
        <v>0</v>
      </c>
      <c r="F588" s="234">
        <v>57011896.420000002</v>
      </c>
      <c r="G588" s="235"/>
      <c r="J588" s="31">
        <v>541516.65</v>
      </c>
      <c r="K588" s="31" t="b">
        <f t="shared" si="8"/>
        <v>0</v>
      </c>
    </row>
    <row r="589" spans="1:11" ht="51" x14ac:dyDescent="0.25">
      <c r="A589" s="232" t="s">
        <v>776</v>
      </c>
      <c r="B589" s="233" t="s">
        <v>1011</v>
      </c>
      <c r="C589" s="233" t="s">
        <v>775</v>
      </c>
      <c r="D589" s="233" t="s">
        <v>1147</v>
      </c>
      <c r="E589" s="234">
        <v>0</v>
      </c>
      <c r="F589" s="234">
        <v>-1180117.3600000001</v>
      </c>
      <c r="G589" s="235"/>
      <c r="J589" s="31">
        <v>13622618.619999999</v>
      </c>
      <c r="K589" s="31" t="b">
        <f t="shared" si="8"/>
        <v>0</v>
      </c>
    </row>
    <row r="590" spans="1:11" ht="89.25" x14ac:dyDescent="0.25">
      <c r="A590" s="232" t="s">
        <v>780</v>
      </c>
      <c r="B590" s="233" t="s">
        <v>1011</v>
      </c>
      <c r="C590" s="233" t="s">
        <v>779</v>
      </c>
      <c r="D590" s="233" t="s">
        <v>1147</v>
      </c>
      <c r="E590" s="234">
        <v>0</v>
      </c>
      <c r="F590" s="234">
        <v>-280148.28000000003</v>
      </c>
      <c r="G590" s="235"/>
      <c r="J590" s="31">
        <v>888164.67</v>
      </c>
      <c r="K590" s="31" t="b">
        <f t="shared" si="8"/>
        <v>0</v>
      </c>
    </row>
    <row r="591" spans="1:11" ht="114.75" x14ac:dyDescent="0.25">
      <c r="A591" s="232" t="s">
        <v>782</v>
      </c>
      <c r="B591" s="233" t="s">
        <v>1011</v>
      </c>
      <c r="C591" s="233" t="s">
        <v>781</v>
      </c>
      <c r="D591" s="233" t="s">
        <v>1147</v>
      </c>
      <c r="E591" s="234">
        <v>0</v>
      </c>
      <c r="F591" s="234">
        <v>-0.14000000000000001</v>
      </c>
      <c r="G591" s="235"/>
      <c r="J591" s="31">
        <v>180385388.09</v>
      </c>
      <c r="K591" s="31" t="b">
        <f t="shared" si="8"/>
        <v>0</v>
      </c>
    </row>
    <row r="592" spans="1:11" ht="89.25" x14ac:dyDescent="0.25">
      <c r="A592" s="232" t="s">
        <v>784</v>
      </c>
      <c r="B592" s="233" t="s">
        <v>1002</v>
      </c>
      <c r="C592" s="233" t="s">
        <v>783</v>
      </c>
      <c r="D592" s="233" t="s">
        <v>1147</v>
      </c>
      <c r="E592" s="234">
        <v>0</v>
      </c>
      <c r="F592" s="234">
        <v>-1066735.45</v>
      </c>
      <c r="G592" s="235"/>
      <c r="J592" s="31">
        <v>3048.29</v>
      </c>
      <c r="K592" s="31" t="b">
        <f t="shared" si="8"/>
        <v>0</v>
      </c>
    </row>
    <row r="593" spans="1:11" ht="127.5" x14ac:dyDescent="0.25">
      <c r="A593" s="232" t="s">
        <v>1154</v>
      </c>
      <c r="B593" s="233" t="s">
        <v>1002</v>
      </c>
      <c r="C593" s="233" t="s">
        <v>785</v>
      </c>
      <c r="D593" s="233" t="s">
        <v>1147</v>
      </c>
      <c r="E593" s="234">
        <v>0</v>
      </c>
      <c r="F593" s="234">
        <v>-2107190.0099999998</v>
      </c>
      <c r="G593" s="235"/>
      <c r="J593" s="31">
        <v>200848.56</v>
      </c>
      <c r="K593" s="31" t="b">
        <f t="shared" si="8"/>
        <v>0</v>
      </c>
    </row>
    <row r="594" spans="1:11" ht="51" x14ac:dyDescent="0.25">
      <c r="A594" s="232" t="s">
        <v>790</v>
      </c>
      <c r="B594" s="233" t="s">
        <v>1002</v>
      </c>
      <c r="C594" s="233" t="s">
        <v>789</v>
      </c>
      <c r="D594" s="233" t="s">
        <v>1147</v>
      </c>
      <c r="E594" s="234">
        <v>0</v>
      </c>
      <c r="F594" s="234">
        <v>-24285.040000000001</v>
      </c>
      <c r="G594" s="235"/>
      <c r="J594" s="31">
        <v>125000</v>
      </c>
      <c r="K594" s="31" t="b">
        <f t="shared" si="8"/>
        <v>0</v>
      </c>
    </row>
    <row r="595" spans="1:11" ht="63.75" x14ac:dyDescent="0.25">
      <c r="A595" s="232" t="s">
        <v>792</v>
      </c>
      <c r="B595" s="233" t="s">
        <v>1002</v>
      </c>
      <c r="C595" s="233" t="s">
        <v>791</v>
      </c>
      <c r="D595" s="233" t="s">
        <v>1147</v>
      </c>
      <c r="E595" s="234">
        <v>0</v>
      </c>
      <c r="F595" s="234">
        <v>-51391.199999999997</v>
      </c>
      <c r="G595" s="235"/>
      <c r="J595" s="31">
        <v>31890465.879999999</v>
      </c>
      <c r="K595" s="31" t="b">
        <f t="shared" si="8"/>
        <v>0</v>
      </c>
    </row>
    <row r="596" spans="1:11" ht="102" x14ac:dyDescent="0.25">
      <c r="A596" s="232" t="s">
        <v>794</v>
      </c>
      <c r="B596" s="233" t="s">
        <v>969</v>
      </c>
      <c r="C596" s="233" t="s">
        <v>793</v>
      </c>
      <c r="D596" s="233" t="s">
        <v>1147</v>
      </c>
      <c r="E596" s="234">
        <v>0</v>
      </c>
      <c r="F596" s="234">
        <v>-2112978.9700000002</v>
      </c>
      <c r="G596" s="235"/>
      <c r="J596" s="31">
        <v>241683</v>
      </c>
      <c r="K596" s="31" t="b">
        <f t="shared" si="8"/>
        <v>0</v>
      </c>
    </row>
    <row r="597" spans="1:11" ht="63.75" x14ac:dyDescent="0.25">
      <c r="A597" s="232" t="s">
        <v>800</v>
      </c>
      <c r="B597" s="233" t="s">
        <v>1011</v>
      </c>
      <c r="C597" s="233" t="s">
        <v>799</v>
      </c>
      <c r="D597" s="233" t="s">
        <v>1147</v>
      </c>
      <c r="E597" s="234">
        <v>0</v>
      </c>
      <c r="F597" s="234">
        <v>-180659.64</v>
      </c>
      <c r="G597" s="235"/>
      <c r="J597" s="31">
        <v>656.6</v>
      </c>
      <c r="K597" s="31" t="b">
        <f t="shared" ref="K597:K625" si="9">J597=F597</f>
        <v>0</v>
      </c>
    </row>
    <row r="598" spans="1:11" ht="89.25" x14ac:dyDescent="0.25">
      <c r="A598" s="232" t="s">
        <v>802</v>
      </c>
      <c r="B598" s="233" t="s">
        <v>969</v>
      </c>
      <c r="C598" s="233" t="s">
        <v>801</v>
      </c>
      <c r="D598" s="233" t="s">
        <v>1147</v>
      </c>
      <c r="E598" s="234">
        <v>0</v>
      </c>
      <c r="F598" s="234">
        <v>-3591985.51</v>
      </c>
      <c r="G598" s="235"/>
      <c r="J598" s="31">
        <v>0</v>
      </c>
      <c r="K598" s="31" t="b">
        <f t="shared" si="9"/>
        <v>0</v>
      </c>
    </row>
    <row r="599" spans="1:11" ht="102" x14ac:dyDescent="0.25">
      <c r="A599" s="232" t="s">
        <v>804</v>
      </c>
      <c r="B599" s="233" t="s">
        <v>1002</v>
      </c>
      <c r="C599" s="233" t="s">
        <v>803</v>
      </c>
      <c r="D599" s="233" t="s">
        <v>1147</v>
      </c>
      <c r="E599" s="234">
        <v>0</v>
      </c>
      <c r="F599" s="234">
        <v>-747756.96</v>
      </c>
      <c r="G599" s="235"/>
      <c r="J599" s="31">
        <v>48983</v>
      </c>
      <c r="K599" s="31" t="b">
        <f t="shared" si="9"/>
        <v>0</v>
      </c>
    </row>
    <row r="600" spans="1:11" ht="89.25" x14ac:dyDescent="0.25">
      <c r="A600" s="232" t="s">
        <v>808</v>
      </c>
      <c r="B600" s="233" t="s">
        <v>1011</v>
      </c>
      <c r="C600" s="233" t="s">
        <v>807</v>
      </c>
      <c r="D600" s="233" t="s">
        <v>1147</v>
      </c>
      <c r="E600" s="234">
        <v>0</v>
      </c>
      <c r="F600" s="234">
        <v>-433448.4</v>
      </c>
      <c r="G600" s="235"/>
      <c r="J600" s="31">
        <v>3292696.98</v>
      </c>
      <c r="K600" s="31" t="b">
        <f t="shared" si="9"/>
        <v>0</v>
      </c>
    </row>
    <row r="601" spans="1:11" ht="76.5" x14ac:dyDescent="0.25">
      <c r="A601" s="232" t="s">
        <v>810</v>
      </c>
      <c r="B601" s="233" t="s">
        <v>1011</v>
      </c>
      <c r="C601" s="233" t="s">
        <v>809</v>
      </c>
      <c r="D601" s="233" t="s">
        <v>1147</v>
      </c>
      <c r="E601" s="234">
        <v>0</v>
      </c>
      <c r="F601" s="234">
        <v>-21597.58</v>
      </c>
      <c r="G601" s="235"/>
      <c r="J601" s="31">
        <v>30983677</v>
      </c>
      <c r="K601" s="31" t="b">
        <f t="shared" si="9"/>
        <v>0</v>
      </c>
    </row>
    <row r="602" spans="1:11" ht="51" x14ac:dyDescent="0.25">
      <c r="A602" s="232" t="s">
        <v>812</v>
      </c>
      <c r="B602" s="233" t="s">
        <v>971</v>
      </c>
      <c r="C602" s="233" t="s">
        <v>811</v>
      </c>
      <c r="D602" s="233" t="s">
        <v>1147</v>
      </c>
      <c r="E602" s="234">
        <v>0</v>
      </c>
      <c r="F602" s="234">
        <v>-185026.03</v>
      </c>
      <c r="G602" s="235"/>
      <c r="J602" s="31">
        <v>20185158.789999999</v>
      </c>
      <c r="K602" s="31" t="b">
        <f t="shared" si="9"/>
        <v>0</v>
      </c>
    </row>
    <row r="603" spans="1:11" ht="51" x14ac:dyDescent="0.25">
      <c r="A603" s="232" t="s">
        <v>818</v>
      </c>
      <c r="B603" s="233" t="s">
        <v>1012</v>
      </c>
      <c r="C603" s="233" t="s">
        <v>817</v>
      </c>
      <c r="D603" s="233" t="s">
        <v>1147</v>
      </c>
      <c r="E603" s="234">
        <v>0</v>
      </c>
      <c r="F603" s="234">
        <v>-36288.07</v>
      </c>
      <c r="G603" s="235"/>
      <c r="J603" s="31">
        <v>8297397.4900000002</v>
      </c>
      <c r="K603" s="31" t="b">
        <f t="shared" si="9"/>
        <v>0</v>
      </c>
    </row>
    <row r="604" spans="1:11" ht="38.25" x14ac:dyDescent="0.25">
      <c r="A604" s="232" t="s">
        <v>820</v>
      </c>
      <c r="B604" s="233" t="s">
        <v>1004</v>
      </c>
      <c r="C604" s="233" t="s">
        <v>819</v>
      </c>
      <c r="D604" s="233" t="s">
        <v>1147</v>
      </c>
      <c r="E604" s="234">
        <v>0</v>
      </c>
      <c r="F604" s="234">
        <v>-0.02</v>
      </c>
      <c r="G604" s="235"/>
      <c r="J604" s="31">
        <v>71080716.349999994</v>
      </c>
      <c r="K604" s="31" t="b">
        <f t="shared" si="9"/>
        <v>0</v>
      </c>
    </row>
    <row r="605" spans="1:11" ht="76.5" x14ac:dyDescent="0.25">
      <c r="A605" s="232" t="s">
        <v>1155</v>
      </c>
      <c r="B605" s="233" t="s">
        <v>969</v>
      </c>
      <c r="C605" s="233" t="s">
        <v>821</v>
      </c>
      <c r="D605" s="233" t="s">
        <v>1147</v>
      </c>
      <c r="E605" s="234">
        <v>0</v>
      </c>
      <c r="F605" s="234">
        <v>-188432600</v>
      </c>
      <c r="G605" s="235"/>
      <c r="J605" s="31">
        <v>36831.43</v>
      </c>
      <c r="K605" s="31" t="b">
        <f t="shared" si="9"/>
        <v>0</v>
      </c>
    </row>
    <row r="606" spans="1:11" ht="114.75" x14ac:dyDescent="0.25">
      <c r="A606" s="232" t="s">
        <v>824</v>
      </c>
      <c r="B606" s="233" t="s">
        <v>971</v>
      </c>
      <c r="C606" s="233" t="s">
        <v>823</v>
      </c>
      <c r="D606" s="233" t="s">
        <v>1147</v>
      </c>
      <c r="E606" s="234">
        <v>0</v>
      </c>
      <c r="F606" s="234">
        <v>-34653.99</v>
      </c>
      <c r="G606" s="235"/>
      <c r="J606" s="31">
        <v>10547156.800000001</v>
      </c>
      <c r="K606" s="31" t="b">
        <f t="shared" si="9"/>
        <v>0</v>
      </c>
    </row>
    <row r="607" spans="1:11" ht="89.25" x14ac:dyDescent="0.25">
      <c r="A607" s="232" t="s">
        <v>834</v>
      </c>
      <c r="B607" s="233" t="s">
        <v>972</v>
      </c>
      <c r="C607" s="233" t="s">
        <v>833</v>
      </c>
      <c r="D607" s="233" t="s">
        <v>1147</v>
      </c>
      <c r="E607" s="234">
        <v>0</v>
      </c>
      <c r="F607" s="234">
        <v>-495798.57</v>
      </c>
      <c r="G607" s="235"/>
      <c r="J607" s="31">
        <v>20417271.25</v>
      </c>
      <c r="K607" s="31" t="b">
        <f t="shared" si="9"/>
        <v>0</v>
      </c>
    </row>
    <row r="608" spans="1:11" ht="51" x14ac:dyDescent="0.25">
      <c r="A608" s="232" t="s">
        <v>836</v>
      </c>
      <c r="B608" s="233" t="s">
        <v>971</v>
      </c>
      <c r="C608" s="233" t="s">
        <v>835</v>
      </c>
      <c r="D608" s="233" t="s">
        <v>1147</v>
      </c>
      <c r="E608" s="234">
        <v>0</v>
      </c>
      <c r="F608" s="234">
        <v>-100794.75</v>
      </c>
      <c r="G608" s="235"/>
      <c r="J608" s="31">
        <v>82223.88</v>
      </c>
      <c r="K608" s="31" t="b">
        <f t="shared" si="9"/>
        <v>0</v>
      </c>
    </row>
    <row r="609" spans="1:11" ht="114.75" x14ac:dyDescent="0.25">
      <c r="A609" s="232" t="s">
        <v>1156</v>
      </c>
      <c r="B609" s="233" t="s">
        <v>1012</v>
      </c>
      <c r="C609" s="233" t="s">
        <v>837</v>
      </c>
      <c r="D609" s="233" t="s">
        <v>1147</v>
      </c>
      <c r="E609" s="234">
        <v>0</v>
      </c>
      <c r="F609" s="234">
        <v>-782316</v>
      </c>
      <c r="G609" s="235"/>
      <c r="J609" s="31">
        <v>0</v>
      </c>
      <c r="K609" s="31" t="b">
        <f t="shared" si="9"/>
        <v>0</v>
      </c>
    </row>
    <row r="610" spans="1:11" ht="89.25" x14ac:dyDescent="0.25">
      <c r="A610" s="232" t="s">
        <v>840</v>
      </c>
      <c r="B610" s="233" t="s">
        <v>1011</v>
      </c>
      <c r="C610" s="233" t="s">
        <v>839</v>
      </c>
      <c r="D610" s="233" t="s">
        <v>1147</v>
      </c>
      <c r="E610" s="234">
        <v>0</v>
      </c>
      <c r="F610" s="234">
        <v>-106903.72</v>
      </c>
      <c r="G610" s="235"/>
      <c r="J610" s="31">
        <v>4389104.08</v>
      </c>
      <c r="K610" s="31" t="b">
        <f t="shared" si="9"/>
        <v>0</v>
      </c>
    </row>
    <row r="611" spans="1:11" ht="51" x14ac:dyDescent="0.25">
      <c r="A611" s="232" t="s">
        <v>842</v>
      </c>
      <c r="B611" s="233" t="s">
        <v>1011</v>
      </c>
      <c r="C611" s="233" t="s">
        <v>841</v>
      </c>
      <c r="D611" s="233" t="s">
        <v>1147</v>
      </c>
      <c r="E611" s="234">
        <v>0</v>
      </c>
      <c r="F611" s="234">
        <v>-647831.94999999995</v>
      </c>
      <c r="G611" s="235"/>
      <c r="J611" s="31">
        <v>1415976.85</v>
      </c>
      <c r="K611" s="31" t="b">
        <f t="shared" si="9"/>
        <v>0</v>
      </c>
    </row>
    <row r="612" spans="1:11" ht="140.25" x14ac:dyDescent="0.25">
      <c r="A612" s="232" t="s">
        <v>1157</v>
      </c>
      <c r="B612" s="233" t="s">
        <v>1011</v>
      </c>
      <c r="C612" s="233" t="s">
        <v>843</v>
      </c>
      <c r="D612" s="233" t="s">
        <v>1147</v>
      </c>
      <c r="E612" s="234">
        <v>0</v>
      </c>
      <c r="F612" s="234">
        <v>-8402</v>
      </c>
      <c r="G612" s="235"/>
      <c r="J612" s="31">
        <v>98467.36</v>
      </c>
      <c r="K612" s="31" t="b">
        <f t="shared" si="9"/>
        <v>0</v>
      </c>
    </row>
    <row r="613" spans="1:11" ht="89.25" x14ac:dyDescent="0.25">
      <c r="A613" s="232" t="s">
        <v>1158</v>
      </c>
      <c r="B613" s="233" t="s">
        <v>1011</v>
      </c>
      <c r="C613" s="233" t="s">
        <v>845</v>
      </c>
      <c r="D613" s="233" t="s">
        <v>1147</v>
      </c>
      <c r="E613" s="234">
        <v>0</v>
      </c>
      <c r="F613" s="234">
        <v>-4160544.23</v>
      </c>
      <c r="G613" s="235"/>
      <c r="J613" s="31">
        <v>689800.35</v>
      </c>
      <c r="K613" s="31" t="b">
        <f t="shared" si="9"/>
        <v>0</v>
      </c>
    </row>
    <row r="614" spans="1:11" ht="165.75" x14ac:dyDescent="0.25">
      <c r="A614" s="232" t="s">
        <v>1159</v>
      </c>
      <c r="B614" s="233" t="s">
        <v>1011</v>
      </c>
      <c r="C614" s="233" t="s">
        <v>847</v>
      </c>
      <c r="D614" s="233" t="s">
        <v>1147</v>
      </c>
      <c r="E614" s="234">
        <v>0</v>
      </c>
      <c r="F614" s="234">
        <v>-135423.39000000001</v>
      </c>
      <c r="G614" s="235"/>
      <c r="J614" s="31">
        <v>2019</v>
      </c>
      <c r="K614" s="31" t="b">
        <f t="shared" si="9"/>
        <v>0</v>
      </c>
    </row>
    <row r="615" spans="1:11" ht="76.5" x14ac:dyDescent="0.25">
      <c r="A615" s="232" t="s">
        <v>852</v>
      </c>
      <c r="B615" s="233" t="s">
        <v>1011</v>
      </c>
      <c r="C615" s="233" t="s">
        <v>851</v>
      </c>
      <c r="D615" s="233" t="s">
        <v>1147</v>
      </c>
      <c r="E615" s="234">
        <v>0</v>
      </c>
      <c r="F615" s="234">
        <v>-36165.47</v>
      </c>
      <c r="G615" s="235"/>
      <c r="J615" s="31">
        <v>238117.22</v>
      </c>
      <c r="K615" s="31" t="b">
        <f t="shared" si="9"/>
        <v>0</v>
      </c>
    </row>
    <row r="616" spans="1:11" ht="38.25" x14ac:dyDescent="0.25">
      <c r="A616" s="232" t="s">
        <v>854</v>
      </c>
      <c r="B616" s="233" t="s">
        <v>985</v>
      </c>
      <c r="C616" s="233" t="s">
        <v>853</v>
      </c>
      <c r="D616" s="233" t="s">
        <v>1147</v>
      </c>
      <c r="E616" s="234">
        <v>0</v>
      </c>
      <c r="F616" s="234">
        <v>-14604.68</v>
      </c>
      <c r="G616" s="235"/>
      <c r="J616" s="31">
        <v>6229.66</v>
      </c>
      <c r="K616" s="31" t="b">
        <f t="shared" si="9"/>
        <v>0</v>
      </c>
    </row>
    <row r="617" spans="1:11" ht="102" x14ac:dyDescent="0.25">
      <c r="A617" s="232" t="s">
        <v>862</v>
      </c>
      <c r="B617" s="233" t="s">
        <v>969</v>
      </c>
      <c r="C617" s="233" t="s">
        <v>861</v>
      </c>
      <c r="D617" s="233" t="s">
        <v>1147</v>
      </c>
      <c r="E617" s="234">
        <v>0</v>
      </c>
      <c r="F617" s="234">
        <v>-3184738.63</v>
      </c>
      <c r="G617" s="235"/>
      <c r="J617" s="31">
        <v>57011896.420000002</v>
      </c>
      <c r="K617" s="31" t="b">
        <f t="shared" si="9"/>
        <v>0</v>
      </c>
    </row>
    <row r="618" spans="1:11" ht="102" x14ac:dyDescent="0.25">
      <c r="A618" s="232" t="s">
        <v>866</v>
      </c>
      <c r="B618" s="233" t="s">
        <v>1015</v>
      </c>
      <c r="C618" s="233" t="s">
        <v>865</v>
      </c>
      <c r="D618" s="233" t="s">
        <v>1147</v>
      </c>
      <c r="E618" s="234">
        <v>0</v>
      </c>
      <c r="F618" s="234">
        <v>-1465765.31</v>
      </c>
      <c r="G618" s="235"/>
      <c r="J618" s="31">
        <v>-1180117.3600000001</v>
      </c>
      <c r="K618" s="31" t="b">
        <f t="shared" si="9"/>
        <v>0</v>
      </c>
    </row>
    <row r="619" spans="1:11" ht="63.75" x14ac:dyDescent="0.25">
      <c r="A619" s="232" t="s">
        <v>868</v>
      </c>
      <c r="B619" s="233" t="s">
        <v>1012</v>
      </c>
      <c r="C619" s="233" t="s">
        <v>867</v>
      </c>
      <c r="D619" s="233" t="s">
        <v>1147</v>
      </c>
      <c r="E619" s="234">
        <v>0</v>
      </c>
      <c r="F619" s="234">
        <v>-730527.3</v>
      </c>
      <c r="G619" s="235"/>
      <c r="J619" s="31">
        <v>-280148.28000000003</v>
      </c>
      <c r="K619" s="31" t="b">
        <f t="shared" si="9"/>
        <v>0</v>
      </c>
    </row>
    <row r="620" spans="1:11" ht="89.25" x14ac:dyDescent="0.25">
      <c r="A620" s="232" t="s">
        <v>870</v>
      </c>
      <c r="B620" s="233" t="s">
        <v>1002</v>
      </c>
      <c r="C620" s="233" t="s">
        <v>869</v>
      </c>
      <c r="D620" s="233" t="s">
        <v>1147</v>
      </c>
      <c r="E620" s="234">
        <v>0</v>
      </c>
      <c r="F620" s="234">
        <v>-99000000</v>
      </c>
      <c r="G620" s="235"/>
      <c r="J620" s="31">
        <v>-0.14000000000000001</v>
      </c>
      <c r="K620" s="31" t="b">
        <f t="shared" si="9"/>
        <v>0</v>
      </c>
    </row>
    <row r="621" spans="1:11" ht="242.25" x14ac:dyDescent="0.25">
      <c r="A621" s="232" t="s">
        <v>872</v>
      </c>
      <c r="B621" s="233" t="s">
        <v>1002</v>
      </c>
      <c r="C621" s="233" t="s">
        <v>871</v>
      </c>
      <c r="D621" s="233" t="s">
        <v>1147</v>
      </c>
      <c r="E621" s="234">
        <v>0</v>
      </c>
      <c r="F621" s="234">
        <v>-30983677</v>
      </c>
      <c r="G621" s="235"/>
      <c r="J621" s="31">
        <v>-1066735.45</v>
      </c>
      <c r="K621" s="31" t="b">
        <f t="shared" si="9"/>
        <v>0</v>
      </c>
    </row>
    <row r="622" spans="1:11" ht="229.5" x14ac:dyDescent="0.25">
      <c r="A622" s="232" t="s">
        <v>874</v>
      </c>
      <c r="B622" s="233" t="s">
        <v>1002</v>
      </c>
      <c r="C622" s="233" t="s">
        <v>873</v>
      </c>
      <c r="D622" s="233" t="s">
        <v>1147</v>
      </c>
      <c r="E622" s="234">
        <v>0</v>
      </c>
      <c r="F622" s="234">
        <v>-6160897.6200000001</v>
      </c>
      <c r="G622" s="235"/>
      <c r="J622" s="31">
        <v>-2107190.0099999998</v>
      </c>
      <c r="K622" s="31" t="b">
        <f t="shared" si="9"/>
        <v>0</v>
      </c>
    </row>
    <row r="623" spans="1:11" ht="229.5" x14ac:dyDescent="0.25">
      <c r="A623" s="232" t="s">
        <v>876</v>
      </c>
      <c r="B623" s="233" t="s">
        <v>1002</v>
      </c>
      <c r="C623" s="233" t="s">
        <v>875</v>
      </c>
      <c r="D623" s="233" t="s">
        <v>1147</v>
      </c>
      <c r="E623" s="234">
        <v>0</v>
      </c>
      <c r="F623" s="234">
        <v>-765123.36</v>
      </c>
      <c r="G623" s="235"/>
      <c r="J623" s="31">
        <v>-24285.040000000001</v>
      </c>
      <c r="K623" s="31" t="b">
        <f t="shared" si="9"/>
        <v>0</v>
      </c>
    </row>
    <row r="624" spans="1:11" ht="267.75" x14ac:dyDescent="0.25">
      <c r="A624" s="232" t="s">
        <v>880</v>
      </c>
      <c r="B624" s="233" t="s">
        <v>1002</v>
      </c>
      <c r="C624" s="233" t="s">
        <v>879</v>
      </c>
      <c r="D624" s="233" t="s">
        <v>1147</v>
      </c>
      <c r="E624" s="234">
        <v>0</v>
      </c>
      <c r="F624" s="234">
        <v>-20185158.789999999</v>
      </c>
      <c r="G624" s="235"/>
      <c r="J624" s="31">
        <v>-51391.199999999997</v>
      </c>
      <c r="K624" s="31" t="b">
        <f t="shared" si="9"/>
        <v>0</v>
      </c>
    </row>
    <row r="625" spans="1:11" ht="63.75" x14ac:dyDescent="0.25">
      <c r="A625" s="232" t="s">
        <v>884</v>
      </c>
      <c r="B625" s="233" t="s">
        <v>969</v>
      </c>
      <c r="C625" s="233" t="s">
        <v>883</v>
      </c>
      <c r="D625" s="233" t="s">
        <v>1147</v>
      </c>
      <c r="E625" s="234">
        <v>0</v>
      </c>
      <c r="F625" s="234">
        <v>-185826.4</v>
      </c>
      <c r="G625" s="235"/>
      <c r="J625" s="31">
        <v>-2112978.9700000002</v>
      </c>
      <c r="K625" s="31" t="b">
        <f t="shared" si="9"/>
        <v>0</v>
      </c>
    </row>
    <row r="626" spans="1:11" ht="63.75" x14ac:dyDescent="0.25">
      <c r="A626" s="232" t="s">
        <v>884</v>
      </c>
      <c r="B626" s="233" t="s">
        <v>1002</v>
      </c>
      <c r="C626" s="233" t="s">
        <v>883</v>
      </c>
      <c r="D626" s="233" t="s">
        <v>1147</v>
      </c>
      <c r="E626" s="234">
        <v>0</v>
      </c>
      <c r="F626" s="234">
        <v>388600</v>
      </c>
      <c r="G626" s="235"/>
      <c r="J626" s="31">
        <v>-180659.64</v>
      </c>
    </row>
    <row r="627" spans="1:11" ht="63.75" x14ac:dyDescent="0.25">
      <c r="A627" s="232" t="s">
        <v>884</v>
      </c>
      <c r="B627" s="233" t="s">
        <v>985</v>
      </c>
      <c r="C627" s="233" t="s">
        <v>883</v>
      </c>
      <c r="D627" s="233" t="s">
        <v>1147</v>
      </c>
      <c r="E627" s="234">
        <v>0</v>
      </c>
      <c r="F627" s="234">
        <v>-20411774.370000001</v>
      </c>
      <c r="G627" s="235"/>
      <c r="J627" s="31">
        <v>-3591985.51</v>
      </c>
    </row>
    <row r="628" spans="1:11" ht="63.75" x14ac:dyDescent="0.25">
      <c r="A628" s="232" t="s">
        <v>884</v>
      </c>
      <c r="B628" s="233" t="s">
        <v>970</v>
      </c>
      <c r="C628" s="233" t="s">
        <v>883</v>
      </c>
      <c r="D628" s="233" t="s">
        <v>1147</v>
      </c>
      <c r="E628" s="234">
        <v>0</v>
      </c>
      <c r="F628" s="234">
        <v>-707320.43</v>
      </c>
      <c r="G628" s="235"/>
      <c r="J628" s="31">
        <v>-747756.96</v>
      </c>
    </row>
    <row r="629" spans="1:11" ht="63.75" x14ac:dyDescent="0.25">
      <c r="A629" s="232" t="s">
        <v>884</v>
      </c>
      <c r="B629" s="233" t="s">
        <v>971</v>
      </c>
      <c r="C629" s="233" t="s">
        <v>883</v>
      </c>
      <c r="D629" s="233" t="s">
        <v>1147</v>
      </c>
      <c r="E629" s="234">
        <v>0</v>
      </c>
      <c r="F629" s="234">
        <v>-8889.9599999999991</v>
      </c>
      <c r="G629" s="235"/>
      <c r="J629" s="31">
        <v>-433448.4</v>
      </c>
    </row>
    <row r="630" spans="1:11" ht="15.75" thickBot="1" x14ac:dyDescent="0.3">
      <c r="A630" s="215"/>
      <c r="B630" s="216"/>
      <c r="C630" s="216"/>
      <c r="D630" s="216"/>
      <c r="E630" s="216"/>
      <c r="F630" s="216"/>
      <c r="G630" s="217"/>
      <c r="J630" s="31">
        <v>-21597.58</v>
      </c>
    </row>
    <row r="631" spans="1:11" ht="15.75" thickBot="1" x14ac:dyDescent="0.3">
      <c r="A631" s="237" t="s">
        <v>885</v>
      </c>
      <c r="B631" s="238"/>
      <c r="C631" s="238"/>
      <c r="D631" s="238"/>
      <c r="E631" s="220">
        <v>104553694218.24001</v>
      </c>
      <c r="F631" s="220">
        <v>105966477141.14</v>
      </c>
      <c r="G631" s="221">
        <v>105966477141.14</v>
      </c>
      <c r="J631" s="31">
        <v>-185026.03</v>
      </c>
    </row>
    <row r="632" spans="1:11" x14ac:dyDescent="0.25">
      <c r="A632" s="223"/>
      <c r="B632" s="223"/>
      <c r="C632" s="223"/>
      <c r="D632" s="223"/>
      <c r="E632" s="223"/>
      <c r="F632" s="223"/>
      <c r="G632" s="223"/>
      <c r="J632" s="31">
        <v>-36288.07</v>
      </c>
    </row>
    <row r="633" spans="1:11" ht="15.2" customHeight="1" x14ac:dyDescent="0.25">
      <c r="A633" s="275" t="s">
        <v>1160</v>
      </c>
      <c r="B633" s="276"/>
      <c r="C633" s="276"/>
      <c r="D633" s="276"/>
      <c r="E633" s="276"/>
      <c r="F633" s="276"/>
      <c r="G633" s="276"/>
      <c r="J633" s="31">
        <v>-0.02</v>
      </c>
    </row>
    <row r="634" spans="1:11" x14ac:dyDescent="0.25">
      <c r="J634" s="31">
        <v>-188432600</v>
      </c>
    </row>
    <row r="635" spans="1:11" x14ac:dyDescent="0.25">
      <c r="J635" s="31">
        <v>-34653.99</v>
      </c>
    </row>
    <row r="636" spans="1:11" x14ac:dyDescent="0.25">
      <c r="J636" s="31">
        <v>-495798.57</v>
      </c>
    </row>
    <row r="637" spans="1:11" x14ac:dyDescent="0.25">
      <c r="J637" s="31">
        <v>-100794.75</v>
      </c>
    </row>
    <row r="638" spans="1:11" x14ac:dyDescent="0.25">
      <c r="J638" s="31">
        <v>-782316</v>
      </c>
    </row>
    <row r="639" spans="1:11" x14ac:dyDescent="0.25">
      <c r="J639" s="31">
        <v>-106903.72</v>
      </c>
    </row>
    <row r="640" spans="1:11" x14ac:dyDescent="0.25">
      <c r="J640" s="31">
        <v>-647831.94999999995</v>
      </c>
    </row>
    <row r="641" spans="10:10" x14ac:dyDescent="0.25">
      <c r="J641" s="31">
        <v>-8402</v>
      </c>
    </row>
    <row r="642" spans="10:10" x14ac:dyDescent="0.25">
      <c r="J642" s="31">
        <v>-4160544.23</v>
      </c>
    </row>
    <row r="643" spans="10:10" x14ac:dyDescent="0.25">
      <c r="J643" s="31">
        <v>-135423.39000000001</v>
      </c>
    </row>
    <row r="644" spans="10:10" x14ac:dyDescent="0.25">
      <c r="J644" s="31">
        <v>-36165.47</v>
      </c>
    </row>
    <row r="645" spans="10:10" x14ac:dyDescent="0.25">
      <c r="J645" s="31">
        <v>-14604.68</v>
      </c>
    </row>
    <row r="646" spans="10:10" x14ac:dyDescent="0.25">
      <c r="J646" s="31">
        <v>-3184738.63</v>
      </c>
    </row>
    <row r="647" spans="10:10" x14ac:dyDescent="0.25">
      <c r="J647" s="31">
        <v>-1465765.31</v>
      </c>
    </row>
    <row r="648" spans="10:10" x14ac:dyDescent="0.25">
      <c r="J648" s="31">
        <v>-730527.3</v>
      </c>
    </row>
    <row r="649" spans="10:10" x14ac:dyDescent="0.25">
      <c r="J649" s="31">
        <v>-99000000</v>
      </c>
    </row>
    <row r="650" spans="10:10" x14ac:dyDescent="0.25">
      <c r="J650" s="31">
        <v>-30983677</v>
      </c>
    </row>
    <row r="651" spans="10:10" x14ac:dyDescent="0.25">
      <c r="J651" s="31">
        <v>-6160897.6200000001</v>
      </c>
    </row>
    <row r="652" spans="10:10" x14ac:dyDescent="0.25">
      <c r="J652" s="31">
        <v>-765123.36</v>
      </c>
    </row>
    <row r="653" spans="10:10" x14ac:dyDescent="0.25">
      <c r="J653" s="31">
        <v>-20185158.789999999</v>
      </c>
    </row>
    <row r="654" spans="10:10" x14ac:dyDescent="0.25">
      <c r="J654" s="31">
        <v>-185826.4</v>
      </c>
    </row>
    <row r="655" spans="10:10" x14ac:dyDescent="0.25">
      <c r="J655" s="31">
        <v>388600</v>
      </c>
    </row>
    <row r="656" spans="10:10" x14ac:dyDescent="0.25">
      <c r="J656" s="31">
        <v>-20411774.370000001</v>
      </c>
    </row>
    <row r="657" spans="10:10" x14ac:dyDescent="0.25">
      <c r="J657" s="31">
        <v>-707320.43</v>
      </c>
    </row>
    <row r="658" spans="10:10" x14ac:dyDescent="0.25">
      <c r="J658" s="31">
        <v>-8889.9599999999991</v>
      </c>
    </row>
  </sheetData>
  <autoFilter ref="A5:K629"/>
  <customSheetViews>
    <customSheetView guid="{077C20E4-2273-4581-8C21-26CBD3A858DA}" showPageBreaks="1" showGridLines="0" fitToPage="1" showAutoFilter="1" hiddenRows="1" state="hidden">
      <pane ySplit="5" topLeftCell="A101" activePane="bottomLeft" state="frozen"/>
      <selection pane="bottomLeft" activeCell="F101" sqref="F101"/>
      <pageMargins left="0.7" right="0.7" top="0.75" bottom="0.75" header="0.3" footer="0.3"/>
      <pageSetup paperSize="9" scale="38" fitToHeight="0" orientation="portrait" r:id="rId1"/>
      <autoFilter ref="A5:K629"/>
    </customSheetView>
    <customSheetView guid="{6B299DB2-CD77-45E6-B31D-94B40E8FBE92}" showGridLines="0" fitToPage="1" showAutoFilter="1" hiddenRows="1">
      <pane ySplit="5" topLeftCell="A101" activePane="bottomLeft" state="frozen"/>
      <selection pane="bottomLeft" activeCell="F101" sqref="F101"/>
      <pageMargins left="0.7" right="0.7" top="0.75" bottom="0.75" header="0.3" footer="0.3"/>
      <pageSetup paperSize="9" scale="50" fitToHeight="0" orientation="portrait" r:id="rId2"/>
      <autoFilter ref="A5:K629"/>
    </customSheetView>
    <customSheetView guid="{1371E870-2C36-4141-95D3-680E3707BB40}" showGridLines="0" fitToPage="1" showAutoFilter="1" hiddenRows="1">
      <pane ySplit="5" topLeftCell="A101" activePane="bottomLeft" state="frozen"/>
      <selection pane="bottomLeft" activeCell="F101" sqref="F101"/>
      <pageMargins left="0.7" right="0.7" top="0.75" bottom="0.75" header="0.3" footer="0.3"/>
      <pageSetup paperSize="9" scale="50" fitToHeight="0" orientation="portrait" r:id="rId3"/>
      <autoFilter ref="A5:K629"/>
    </customSheetView>
    <customSheetView guid="{2532D631-7D9E-48CC-8D56-8370FE9704FD}" showPageBreaks="1" showGridLines="0" fitToPage="1" showAutoFilter="1" hiddenRows="1">
      <pane ySplit="5" topLeftCell="A101" activePane="bottomLeft" state="frozen"/>
      <selection pane="bottomLeft" activeCell="F101" sqref="F101"/>
      <pageMargins left="0.7" right="0.7" top="0.75" bottom="0.75" header="0.3" footer="0.3"/>
      <pageSetup paperSize="9" scale="38" fitToHeight="0" orientation="portrait" r:id="rId4"/>
      <autoFilter ref="A5:K629"/>
    </customSheetView>
  </customSheetViews>
  <mergeCells count="4">
    <mergeCell ref="A1:G1"/>
    <mergeCell ref="A2:G2"/>
    <mergeCell ref="A3:G3"/>
    <mergeCell ref="A633:G633"/>
  </mergeCells>
  <pageMargins left="0.7" right="0.7" top="0.75" bottom="0.75" header="0.3" footer="0.3"/>
  <pageSetup paperSize="9" scale="38" fitToHeight="0"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ЗЕЛЕНАЯ</vt:lpstr>
      <vt:lpstr>ИСП 2022 ПО АДМ</vt:lpstr>
      <vt:lpstr>ЗЕЛЕНАЯ!Заголовки_для_печати</vt:lpstr>
      <vt:lpstr>'ИСП 2022 ПО АДМ'!Заголовки_для_печати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Ионова В.В.</dc:creator>
  <cp:lastModifiedBy>Фролкина</cp:lastModifiedBy>
  <dcterms:created xsi:type="dcterms:W3CDTF">2006-09-16T00:00:00Z</dcterms:created>
  <dcterms:modified xsi:type="dcterms:W3CDTF">2023-06-06T11:52:31Z</dcterms:modified>
</cp:coreProperties>
</file>