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1" sheetId="1" r:id="rId1"/>
  </sheets>
  <definedNames>
    <definedName name="_xlnm._FilterDatabase" localSheetId="0" hidden="1">'2021'!$A$3:$I$833</definedName>
  </definedNames>
  <calcPr calcId="152511"/>
</workbook>
</file>

<file path=xl/calcChain.xml><?xml version="1.0" encoding="utf-8"?>
<calcChain xmlns="http://schemas.openxmlformats.org/spreadsheetml/2006/main">
  <c r="H204" i="1" l="1"/>
  <c r="E204" i="1"/>
  <c r="E370" i="1"/>
  <c r="I832" i="1"/>
  <c r="E833" i="1"/>
  <c r="I798" i="1" l="1"/>
  <c r="E147" i="1" l="1"/>
  <c r="E137" i="1"/>
  <c r="E832" i="1" l="1"/>
  <c r="E500" i="1"/>
  <c r="E338" i="1"/>
  <c r="E297" i="1"/>
  <c r="E198" i="1"/>
  <c r="E194" i="1"/>
  <c r="G154" i="1"/>
  <c r="E154" i="1"/>
  <c r="G832" i="1" l="1"/>
  <c r="H832" i="1"/>
  <c r="F832" i="1"/>
  <c r="F824" i="1"/>
  <c r="G824" i="1"/>
  <c r="H824" i="1"/>
  <c r="E824" i="1"/>
  <c r="F500" i="1" l="1"/>
  <c r="G500" i="1"/>
  <c r="H500" i="1"/>
  <c r="I500" i="1" s="1"/>
  <c r="G370" i="1"/>
  <c r="H370" i="1"/>
  <c r="F370" i="1"/>
  <c r="G338" i="1"/>
  <c r="H338" i="1"/>
  <c r="F338" i="1"/>
  <c r="G297" i="1"/>
  <c r="H297" i="1"/>
  <c r="F297" i="1"/>
  <c r="G204" i="1"/>
  <c r="F204" i="1"/>
  <c r="G198" i="1"/>
  <c r="H198" i="1"/>
  <c r="F198" i="1"/>
  <c r="H194" i="1"/>
  <c r="G194" i="1"/>
  <c r="F194" i="1"/>
  <c r="F154" i="1"/>
  <c r="H154" i="1"/>
  <c r="F147" i="1"/>
  <c r="G147" i="1"/>
  <c r="H147" i="1"/>
  <c r="F137" i="1"/>
  <c r="G137" i="1"/>
  <c r="H137" i="1"/>
  <c r="I154" i="1" l="1"/>
  <c r="I137" i="1"/>
  <c r="I362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831" i="1" l="1"/>
  <c r="I830" i="1"/>
  <c r="I829" i="1"/>
  <c r="I828" i="1"/>
  <c r="I827" i="1"/>
  <c r="I826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633" i="1"/>
  <c r="I631" i="1"/>
  <c r="I630" i="1"/>
  <c r="I629" i="1"/>
  <c r="I627" i="1"/>
  <c r="I625" i="1"/>
  <c r="I623" i="1"/>
  <c r="I621" i="1"/>
  <c r="I619" i="1"/>
  <c r="I617" i="1"/>
  <c r="I616" i="1"/>
  <c r="I615" i="1"/>
  <c r="I613" i="1"/>
  <c r="I611" i="1"/>
  <c r="I609" i="1"/>
  <c r="I608" i="1"/>
  <c r="I607" i="1"/>
  <c r="I606" i="1"/>
  <c r="I605" i="1"/>
  <c r="I603" i="1"/>
  <c r="I601" i="1"/>
  <c r="I599" i="1"/>
  <c r="I597" i="1"/>
  <c r="I595" i="1"/>
  <c r="I593" i="1"/>
  <c r="I591" i="1"/>
  <c r="I589" i="1"/>
  <c r="I587" i="1"/>
  <c r="I585" i="1"/>
  <c r="I583" i="1"/>
  <c r="I581" i="1"/>
  <c r="I579" i="1"/>
  <c r="I577" i="1"/>
  <c r="I575" i="1"/>
  <c r="I573" i="1"/>
  <c r="I571" i="1"/>
  <c r="I569" i="1"/>
  <c r="I567" i="1"/>
  <c r="I565" i="1"/>
  <c r="I563" i="1"/>
  <c r="I561" i="1"/>
  <c r="I559" i="1"/>
  <c r="I557" i="1"/>
  <c r="I555" i="1"/>
  <c r="I553" i="1"/>
  <c r="I551" i="1"/>
  <c r="I549" i="1"/>
  <c r="I547" i="1"/>
  <c r="I545" i="1"/>
  <c r="I533" i="1"/>
  <c r="I531" i="1"/>
  <c r="I529" i="1"/>
  <c r="I527" i="1"/>
  <c r="I525" i="1"/>
  <c r="I523" i="1"/>
  <c r="I521" i="1"/>
  <c r="I519" i="1"/>
  <c r="I517" i="1"/>
  <c r="I515" i="1"/>
  <c r="I513" i="1"/>
  <c r="I511" i="1"/>
  <c r="I509" i="1"/>
  <c r="I507" i="1"/>
  <c r="I505" i="1"/>
  <c r="I503" i="1"/>
  <c r="I370" i="1"/>
  <c r="I368" i="1"/>
  <c r="I366" i="1"/>
  <c r="I365" i="1"/>
  <c r="I364" i="1"/>
  <c r="I363" i="1"/>
  <c r="I361" i="1"/>
  <c r="I360" i="1"/>
  <c r="I358" i="1"/>
  <c r="I356" i="1"/>
  <c r="I355" i="1"/>
  <c r="I354" i="1"/>
  <c r="I353" i="1"/>
  <c r="I352" i="1"/>
  <c r="I350" i="1"/>
  <c r="I349" i="1"/>
  <c r="I348" i="1"/>
  <c r="I347" i="1"/>
  <c r="I346" i="1"/>
  <c r="I345" i="1"/>
  <c r="I344" i="1"/>
  <c r="I341" i="1"/>
  <c r="I340" i="1"/>
  <c r="I338" i="1"/>
  <c r="I337" i="1"/>
  <c r="I336" i="1"/>
  <c r="I335" i="1"/>
  <c r="I332" i="1"/>
  <c r="I331" i="1"/>
  <c r="I330" i="1"/>
  <c r="I328" i="1"/>
  <c r="I327" i="1"/>
  <c r="I326" i="1"/>
  <c r="I325" i="1"/>
  <c r="I324" i="1"/>
  <c r="I323" i="1"/>
  <c r="I322" i="1"/>
  <c r="I321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4" i="1"/>
  <c r="I203" i="1"/>
  <c r="I202" i="1"/>
  <c r="I201" i="1"/>
  <c r="I200" i="1"/>
  <c r="I198" i="1"/>
  <c r="I197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2" i="1"/>
  <c r="I150" i="1"/>
  <c r="I146" i="1"/>
  <c r="I145" i="1"/>
  <c r="I144" i="1"/>
  <c r="I143" i="1"/>
  <c r="I142" i="1"/>
  <c r="I141" i="1"/>
  <c r="I140" i="1"/>
  <c r="I139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6" i="1"/>
  <c r="I147" i="1" l="1"/>
  <c r="E579" i="1"/>
  <c r="H543" i="1"/>
  <c r="G543" i="1"/>
  <c r="F543" i="1"/>
  <c r="E543" i="1"/>
  <c r="H541" i="1"/>
  <c r="G541" i="1"/>
  <c r="F541" i="1"/>
  <c r="E541" i="1"/>
  <c r="H539" i="1"/>
  <c r="G539" i="1"/>
  <c r="F539" i="1"/>
  <c r="E539" i="1"/>
  <c r="H537" i="1"/>
  <c r="G537" i="1"/>
  <c r="F537" i="1"/>
  <c r="E537" i="1"/>
  <c r="H535" i="1"/>
  <c r="G535" i="1"/>
  <c r="G634" i="1" s="1"/>
  <c r="F535" i="1"/>
  <c r="F634" i="1" s="1"/>
  <c r="E535" i="1"/>
  <c r="E634" i="1" s="1"/>
  <c r="H634" i="1" l="1"/>
  <c r="I634" i="1" s="1"/>
  <c r="I535" i="1"/>
  <c r="I537" i="1"/>
  <c r="I539" i="1"/>
  <c r="I541" i="1"/>
  <c r="I543" i="1"/>
  <c r="E330" i="1" l="1"/>
  <c r="H329" i="1"/>
  <c r="G329" i="1"/>
  <c r="F329" i="1"/>
  <c r="E329" i="1"/>
  <c r="H318" i="1"/>
  <c r="G318" i="1"/>
  <c r="G333" i="1" s="1"/>
  <c r="G833" i="1" s="1"/>
  <c r="F318" i="1"/>
  <c r="F333" i="1" s="1"/>
  <c r="F833" i="1" s="1"/>
  <c r="E318" i="1"/>
  <c r="E333" i="1" s="1"/>
  <c r="H317" i="1"/>
  <c r="G317" i="1"/>
  <c r="F317" i="1"/>
  <c r="E317" i="1"/>
  <c r="I317" i="1" l="1"/>
  <c r="H333" i="1"/>
  <c r="I318" i="1"/>
  <c r="I329" i="1"/>
  <c r="H833" i="1" l="1"/>
  <c r="I833" i="1" s="1"/>
  <c r="I333" i="1"/>
</calcChain>
</file>

<file path=xl/sharedStrings.xml><?xml version="1.0" encoding="utf-8"?>
<sst xmlns="http://schemas.openxmlformats.org/spreadsheetml/2006/main" count="3211" uniqueCount="892">
  <si>
    <t>№ п/п</t>
  </si>
  <si>
    <t>Наименование государственной услуги (работы)</t>
  </si>
  <si>
    <t xml:space="preserve">Наименование показателя
</t>
  </si>
  <si>
    <t>Единица измерения</t>
  </si>
  <si>
    <t>План по закону о бюджете первоначальный</t>
  </si>
  <si>
    <t>План  по закону о бюджете уточненный</t>
  </si>
  <si>
    <t>Сводная бюджетная роспись областного бюджета за 2020 год</t>
  </si>
  <si>
    <t>Фактическое исполнение</t>
  </si>
  <si>
    <t>в соответствии с уточненной бюджетной росписью расходов</t>
  </si>
  <si>
    <t>1</t>
  </si>
  <si>
    <t>Министерство здравоохранения Мурманской области</t>
  </si>
  <si>
    <t>1.1.</t>
  </si>
  <si>
    <t>Ведение информационных ресурсов и баз данных</t>
  </si>
  <si>
    <t>Количество информационных ресурсов и баз данных</t>
  </si>
  <si>
    <t>Единица</t>
  </si>
  <si>
    <t>тыс. руб.</t>
  </si>
  <si>
    <t>1.2.</t>
  </si>
  <si>
    <t xml:space="preserve">Высокотехнологичная медицинская помощь, не включенная в базовую программу обязательного медицинского страхования;Акушерство и гинекология;5/акушерство и гинекология;Стационар.     </t>
  </si>
  <si>
    <t xml:space="preserve">Число пациентов </t>
  </si>
  <si>
    <t>Человек</t>
  </si>
  <si>
    <t>1.3.</t>
  </si>
  <si>
    <t>Высокотехнологичная медицинская помощь, не включенная в базовую программу обязательного медицинского страхования;Нейрохирургия;13/нейрохирургия;Стационар</t>
  </si>
  <si>
    <t>1.4.</t>
  </si>
  <si>
    <t>Высокотехнологичная медицинская помощь, не включенная в базовую программу обязательного медицинского страхования;Офтальмология;35/офтальмология;Стационар</t>
  </si>
  <si>
    <t>1.5.</t>
  </si>
  <si>
    <t>Высокотехнологичная медицинская помощь, не включенная в базовую программу обязательного медицинского страхования;Офтальмология;36/офтальмология;Стационар</t>
  </si>
  <si>
    <t>1.6.</t>
  </si>
  <si>
    <t>Высокотехнологичная медицинская помощь, не включенная в базовую программу обязательного медицинского страхования;Офтальмология;37/офтальмология;Стационар</t>
  </si>
  <si>
    <t>1.7.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</si>
  <si>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хирургия;44/сердечно-сосудистая хирургия;Стационар</t>
  </si>
  <si>
    <t>1.8.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</si>
  <si>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хирургия;45/сердечно-сосудистая хирургия;Стационар</t>
  </si>
  <si>
    <t>1.9.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</si>
  <si>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хирургия;46/сердечно-сосудистая хирургия;Стационар</t>
  </si>
  <si>
    <t>1.10.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</si>
  <si>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хирургия;47/сердечно-сосудистая хирургия;Стационар</t>
  </si>
  <si>
    <t>1.11.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</si>
  <si>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хирургия;48/сердечно-сосудистая хирургия;Стационар</t>
  </si>
  <si>
    <t>1.12.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</si>
  <si>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хирургия;50/сердечно-сосудистая хирургия;Стационар</t>
  </si>
  <si>
    <t>1.13.</t>
  </si>
  <si>
    <t>Высокотехнологичная медицинская помощь, не включенная в базовую программу обязательного медицинского страхования;Торакальная хирургия;59/торакальная хирургия;Стационар</t>
  </si>
  <si>
    <t>1.14.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</si>
  <si>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ортопедия;65/травматология и ортопедия;Стационар</t>
  </si>
  <si>
    <t>1.15.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</si>
  <si>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ортопедия;68/травматология и ортопедия;Стационар</t>
  </si>
  <si>
    <t>1.16.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</si>
  <si>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ортопедия;62/травматология и ортопедия;Стационар</t>
  </si>
  <si>
    <t>1.17.</t>
  </si>
  <si>
    <t>Высокотехнологичная медицинская помощь, не включенная в базовую программу обязательного медицинского страхования;Онкология;19/онкология;Стационар</t>
  </si>
  <si>
    <t>1.18.</t>
  </si>
  <si>
    <t>Заготовка, хранение, транспортировка и обеспечение безопасности донорской крови и ее компонентов</t>
  </si>
  <si>
    <t xml:space="preserve"> Условная единица продукта, переработки (в перерасчете на 1 литр цельной крови) </t>
  </si>
  <si>
    <t>Условная единица</t>
  </si>
  <si>
    <t>1.19.</t>
  </si>
  <si>
    <t>Лабораторные исследования на ВИЧ-инфекцию</t>
  </si>
  <si>
    <t xml:space="preserve"> Количество исследований</t>
  </si>
  <si>
    <t>1.20.</t>
  </si>
  <si>
    <t>Лабораторные исследования (кроме лабораторных исследований на ВИЧ-инфекцию)</t>
  </si>
  <si>
    <t>1.21.</t>
  </si>
  <si>
    <t>Медицинская помощь в экстренной форме незастрахованным гражданам в системе обязательного медицинского страхования</t>
  </si>
  <si>
    <t xml:space="preserve">Число посещений </t>
  </si>
  <si>
    <t>1.22.</t>
  </si>
  <si>
    <t xml:space="preserve">Количество пациентов </t>
  </si>
  <si>
    <t>1.23.</t>
  </si>
  <si>
    <t xml:space="preserve"> Медицинская помощь в экстренной форме незастрахованным гражданам в системе обязательного медицинского страхования</t>
  </si>
  <si>
    <t xml:space="preserve">Случаев госпитализации </t>
  </si>
  <si>
    <t>1.24.</t>
  </si>
  <si>
    <t>Медицинское освидетельствование на состояние опьянения (алкогольного, наркотического или иного токсического)</t>
  </si>
  <si>
    <t xml:space="preserve">Количество освидетельствований </t>
  </si>
  <si>
    <t>Штука</t>
  </si>
  <si>
    <t>1.25.</t>
  </si>
  <si>
    <t>Медицинское сопровождение по медицинским показаниям больных, страдающих хронической почечной недостаточностью к месту проведения амбулаторного гемодиализа и после его проведения</t>
  </si>
  <si>
    <t>Количество выполненных работ</t>
  </si>
  <si>
    <t xml:space="preserve"> Единица</t>
  </si>
  <si>
    <t>1.26.</t>
  </si>
  <si>
    <t xml:space="preserve">Обеспечение выдачи (отпуска) специальных питательных смесей беременным женщинам и кормящим матерям       </t>
  </si>
  <si>
    <t xml:space="preserve">Количество выданных молочных смесей </t>
  </si>
  <si>
    <t>1.27.</t>
  </si>
  <si>
    <t>Обеспечение готовности к своевременному и эффективному оказанию медицинской помощи, ликвидации эпидемических очагов при стихийных бедствиях, авариях, катастрофах и эпидемиях и ликвидация медико-санитарных последствий чрезвычайных ситуаций в Российской Федерации и за рубежом</t>
  </si>
  <si>
    <t>Отчет</t>
  </si>
  <si>
    <t>1.28.</t>
  </si>
  <si>
    <t>Обеспечение лечебным и профилактическим питанием</t>
  </si>
  <si>
    <t xml:space="preserve">Количество обслуживаемых лиц </t>
  </si>
  <si>
    <t>1.29.</t>
  </si>
  <si>
    <t xml:space="preserve">Обеспечение сохранности и учет архивных документов        </t>
  </si>
  <si>
    <t>Количество дел, находящихся в нормативных условиях хранения</t>
  </si>
  <si>
    <t>1.30.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</si>
  <si>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ситуации;Амбулаторно</t>
  </si>
  <si>
    <t>1.31.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</si>
  <si>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ситуации;Стационар</t>
  </si>
  <si>
    <t>Число пациентов</t>
  </si>
  <si>
    <t>1.32.</t>
  </si>
  <si>
    <t>Организационно - техническое обеспечение процедуры аккредитации специалистов со средним медицинским и фармацевтическим образованием</t>
  </si>
  <si>
    <t xml:space="preserve">Количество человек </t>
  </si>
  <si>
    <t xml:space="preserve">Человек         </t>
  </si>
  <si>
    <t>1.33.</t>
  </si>
  <si>
    <t>Организация и осуществление транспортного обслуживания должностных лиц, государственных органов и государственных и муниципальных учреждений; Автотранспортное обслуживание должностных лиц, государственных органов, государственных учреждений в случаях, установленных нормативными правовыми актами субъектов Российской Федерации, органов местного самоуправления и муниципальных учреждений</t>
  </si>
  <si>
    <t xml:space="preserve">Машино-часы работы автомобилей </t>
  </si>
  <si>
    <t>1.34.</t>
  </si>
  <si>
    <t>Организация и проведение консультативных, методических, профилактических и противоэпидемических мероприятий по предупреждению распространения ВИЧ-инфекций</t>
  </si>
  <si>
    <t>нет</t>
  </si>
  <si>
    <t>х</t>
  </si>
  <si>
    <t>1.35.</t>
  </si>
  <si>
    <t>Организация и проведение оценки удолетворенности медицинской помощью населению Мурманской области  в медицинских организациях, подведомственных Министерству здравоохранения Мурманской области</t>
  </si>
  <si>
    <t xml:space="preserve">Количество обработанных анкет </t>
  </si>
  <si>
    <t>1.36.</t>
  </si>
  <si>
    <t>Организация круглосуточного приема, содержания, выхаживания и воспитания детей</t>
  </si>
  <si>
    <t xml:space="preserve">Количество койко-дней </t>
  </si>
  <si>
    <t>Койко-день</t>
  </si>
  <si>
    <t>1.37.</t>
  </si>
  <si>
    <t>Осуществление медицинского обеспечения лиц, проходящих спортивную подготовку в государственных областных учреждениях и членов спортивных сборных команд Мурманской области по видам спорта</t>
  </si>
  <si>
    <t xml:space="preserve">Количество  осмотренных лиц </t>
  </si>
  <si>
    <t>1.38.</t>
  </si>
  <si>
    <t>Осуществление учреждением функции документооборота и работы в программно-аппаратном комплексе "Подсистема мониторинга направления на санаторно-курортное лечение"</t>
  </si>
  <si>
    <t xml:space="preserve">Количество оформленных заявок на санаторно-курортное лечение </t>
  </si>
  <si>
    <t>1.39.</t>
  </si>
  <si>
    <t>Оформление заявок на оказание высокотехнологической и специализированной помощи и внесение данных заявителя в лист ожидания</t>
  </si>
  <si>
    <t>Количество оформленных заявок</t>
  </si>
  <si>
    <t>1.40.</t>
  </si>
  <si>
    <t>Патологическая анатомия</t>
  </si>
  <si>
    <t>Количество исследований</t>
  </si>
  <si>
    <t>1.41.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</si>
  <si>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лечения;Вич-инфекция;Амбулаторно</t>
  </si>
  <si>
    <t xml:space="preserve">Число обращений </t>
  </si>
  <si>
    <t>1.42.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</si>
  <si>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лечения;Вич-инфекция;Дневной стационар</t>
  </si>
  <si>
    <t>Случаев лечения</t>
  </si>
  <si>
    <t>1.43.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</si>
  <si>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лечения;Генетика;Амбулаторно</t>
  </si>
  <si>
    <t xml:space="preserve">Количество исследований </t>
  </si>
  <si>
    <t>1.44.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</si>
  <si>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лечения;Клиническая лабораторная диагностика;Амбулаторно</t>
  </si>
  <si>
    <t>1.45.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</si>
  <si>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лечения;Наркология;Дневной стационар</t>
  </si>
  <si>
    <t>1.46.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</si>
  <si>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лечения;Психиатрия;Амбулаторно</t>
  </si>
  <si>
    <t>1.47.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</si>
  <si>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лечения;Психиатрия;Дневной стационар</t>
  </si>
  <si>
    <t>1.48.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</si>
  <si>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лечения;Фтизиатрия;Амбулаторно</t>
  </si>
  <si>
    <t>1.49.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</si>
  <si>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профилактики;Не применяется;Амбулаторно</t>
  </si>
  <si>
    <t>Число посещений</t>
  </si>
  <si>
    <t>1.50.</t>
  </si>
  <si>
    <t>Проведение анализа медицинских документов в рамках ведомственного контроля качества и безопасности медицинской деятельности в медицинских организациях Мурманской области</t>
  </si>
  <si>
    <t>Количество обработанных медицинских документов</t>
  </si>
  <si>
    <t>1.51.</t>
  </si>
  <si>
    <t>Проведение экспертизы документов для осуществления закупок жизненно необходимых лекарственных препаратов, не входящих в льготный перечень</t>
  </si>
  <si>
    <t xml:space="preserve">Количество заявок </t>
  </si>
  <si>
    <t>1.52.</t>
  </si>
  <si>
    <t>Работы по профилактике неинфекционных заболеваний, формированию здорового образа жизни и санитарно-гигиеническому просвещению населения</t>
  </si>
  <si>
    <t xml:space="preserve"> Количество мероприятий</t>
  </si>
  <si>
    <t>1.53.</t>
  </si>
  <si>
    <t xml:space="preserve">Реализация дополнительных профессиональных образовательных программ повышения квалификации, Очная с применением дистанционных образовательных технологий                 </t>
  </si>
  <si>
    <t>Количество человеко-часов</t>
  </si>
  <si>
    <t>Человеко-час</t>
  </si>
  <si>
    <t>1.54.</t>
  </si>
  <si>
    <t xml:space="preserve">Реализация дополнительных профессиональных образовательных программ повышения квалификации, Заочная с применением дистанционных образовательных технологий              </t>
  </si>
  <si>
    <t>1.55.</t>
  </si>
  <si>
    <t xml:space="preserve">Реализация дополнительных профессиональных образовательных программ профессиональной переподготовки, Очная с применением дистанционных образовательных технологий               </t>
  </si>
  <si>
    <t>1.56.</t>
  </si>
  <si>
    <t xml:space="preserve"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служащих, Очная  </t>
  </si>
  <si>
    <t>1.57.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</si>
  <si>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ситуациях;Санитарно-авиационная эвакуация</t>
  </si>
  <si>
    <t xml:space="preserve">Количество вызовов </t>
  </si>
  <si>
    <t>1.58.</t>
  </si>
  <si>
    <t>Скорая, в том числе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 же оказания медицинской помощи при чрезвычайных ситуациях</t>
  </si>
  <si>
    <t>1.59.</t>
  </si>
  <si>
    <t>Создание, хранение, использование и восполнение резерва медицинских ресурсов для ликвидации медико-санитарных последствий чрезвычайных ситуаций</t>
  </si>
  <si>
    <t xml:space="preserve"> Отчет</t>
  </si>
  <si>
    <t>1.60.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</si>
  <si>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профилям:Психиатрия;Стационар</t>
  </si>
  <si>
    <t>1.61.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</si>
  <si>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профилям:Психиатрия-наркология (в части наркологии);Стационар</t>
  </si>
  <si>
    <t>1.62.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</si>
  <si>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профилям:Фтизиатрия;Стационар</t>
  </si>
  <si>
    <t>1.63.</t>
  </si>
  <si>
    <t>Судебно-медицинская экспертиза</t>
  </si>
  <si>
    <t>Количество экспертиз</t>
  </si>
  <si>
    <t>1.64.</t>
  </si>
  <si>
    <t>Судебно-психиатрическая экспертиза</t>
  </si>
  <si>
    <t>1.65.</t>
  </si>
  <si>
    <t>Управление системой медицинского статистического учета и отчетности</t>
  </si>
  <si>
    <t>Количество подготовленных форм статистической отчетности</t>
  </si>
  <si>
    <t>1.66.</t>
  </si>
  <si>
    <t>Затраты на уплату налогов, в качестве объекта налогоообложения по которым признается имущество государственных областных учреждений</t>
  </si>
  <si>
    <t>Итого по ведомству:</t>
  </si>
  <si>
    <t>% исполнения уточненного плана (сводная бюджетная роспись)</t>
  </si>
  <si>
    <t>2</t>
  </si>
  <si>
    <t>Аппарат Правительства Мурманской области</t>
  </si>
  <si>
    <t>Организация и осуществление транспортного обслуживания должностных лиц, государственных органов, государственных и муниципальных  учреждений</t>
  </si>
  <si>
    <t>Машино-часы работы автомобилей</t>
  </si>
  <si>
    <t>единица</t>
  </si>
  <si>
    <t>Объем средств на финансовое обеспечение оказания соответствующей государственной услуги (выполнения работы)</t>
  </si>
  <si>
    <t xml:space="preserve">Содержание (эксплуатация) имущества </t>
  </si>
  <si>
    <t>Эксплуатируемая площадь</t>
  </si>
  <si>
    <t>тысяча квадратных метров</t>
  </si>
  <si>
    <t>Административное обеспечение деятельности организаций</t>
  </si>
  <si>
    <t>Количество трудозатрат</t>
  </si>
  <si>
    <t>человеко-день</t>
  </si>
  <si>
    <t>Осуществление материально-технического обеспечения деятельности организаций</t>
  </si>
  <si>
    <t>Количество выполненных заявок</t>
  </si>
  <si>
    <t>2.1.</t>
  </si>
  <si>
    <t>2.2.</t>
  </si>
  <si>
    <t>2.3.</t>
  </si>
  <si>
    <t>2.4.</t>
  </si>
  <si>
    <t>Комитет молодежной политики Мурманской области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</si>
  <si>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</si>
  <si>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Показатель, характеризующий объем государственной услуги (работы)</t>
  </si>
  <si>
    <t>шт.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</si>
  <si>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</si>
  <si>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3.1.</t>
  </si>
  <si>
    <t>3.2.</t>
  </si>
  <si>
    <t>Комитет по ветеринарии Мурманской области</t>
  </si>
  <si>
    <t>Проведение плановых лабораторных исследований на особо опасные болезни животных (птиц), болезни общих для человека и животных (птиц), включая отбор проб и их транспортировку</t>
  </si>
  <si>
    <t>количество исследований</t>
  </si>
  <si>
    <t>Проведение лабораторных исследований в рамках осуществления регионального государственного ветеринарного надзора, включая отбор проб и их транспортировку</t>
  </si>
  <si>
    <t>Проведение государственного мониторинга остатков запрещенных и вредных веществ в организме живых животных и продуктаж животного происхождения, включая отбор проб и их транспортировку</t>
  </si>
  <si>
    <t>количество проб</t>
  </si>
  <si>
    <t>штука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</si>
  <si>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х лечению</t>
  </si>
  <si>
    <t>количество голов</t>
  </si>
  <si>
    <t>тысяча голов</t>
  </si>
  <si>
    <t>количество мероприятий</t>
  </si>
  <si>
    <t>количество объектов</t>
  </si>
  <si>
    <t>количество квадратных метров</t>
  </si>
  <si>
    <t>м2</t>
  </si>
  <si>
    <t>Проведение мероприятий по защите населения от болезней общих для человека и животных и пищевых отравлений</t>
  </si>
  <si>
    <t>количество экспертиз</t>
  </si>
  <si>
    <t>Оформление и выдача ветеринарных сопроводительных документов</t>
  </si>
  <si>
    <t>количество документов</t>
  </si>
  <si>
    <t>Осуществление функций в сфере обращения с животными</t>
  </si>
  <si>
    <t>голова</t>
  </si>
  <si>
    <t>количество учетных площадок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</si>
  <si>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</si>
  <si>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</si>
  <si>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</si>
  <si>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</si>
  <si>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</si>
  <si>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</si>
  <si>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</si>
  <si>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</si>
  <si>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</si>
  <si>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</si>
  <si>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</si>
  <si>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</si>
  <si>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</si>
  <si>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</si>
  <si>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</si>
  <si>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</si>
  <si>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</si>
  <si>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</si>
  <si>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</si>
  <si>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Комитет по конкурентной политике Мурманской области</t>
  </si>
  <si>
    <t>5.1.</t>
  </si>
  <si>
    <t>Министерство информационной политики Мурманской области</t>
  </si>
  <si>
    <t>Осуществление издательской деятельности</t>
  </si>
  <si>
    <t>печатная полоса (шт.)</t>
  </si>
  <si>
    <t>Освещение деятельности органов государственной власти</t>
  </si>
  <si>
    <t>обзор (шт.)</t>
  </si>
  <si>
    <t>Министерство культуры Мурманской области</t>
  </si>
  <si>
    <t>6.1.</t>
  </si>
  <si>
    <t>6.2.</t>
  </si>
  <si>
    <t>Библиотечное, библиографическое и информационное обслуживание пользователей библиотеки 
На стационаре</t>
  </si>
  <si>
    <t>Количество посещений</t>
  </si>
  <si>
    <t>Объем средств на финансовое обеспечение оказания государственной услуги</t>
  </si>
  <si>
    <t>Библиотечное, библиографическое и информационное обслуживание пользователей библиотеки
Вне стационара</t>
  </si>
  <si>
    <t>Библиотечное, библиографическое и информационное обслуживание пользователей библиотеки 
Удаленно через сеть Интернет</t>
  </si>
  <si>
    <t>Сопровождение резидентов, реализующих проекты в сфере культуры и искусства</t>
  </si>
  <si>
    <t>Количество резидентов</t>
  </si>
  <si>
    <t>Организация и проведение мероприятий
(платная услуга)</t>
  </si>
  <si>
    <t>Публичный показ музейных предметов, музейных коллекций
В стационарных условиях</t>
  </si>
  <si>
    <t>Число посетителей</t>
  </si>
  <si>
    <t>Публичный показ музейных предметов, музейных коллекций
Вне стационара</t>
  </si>
  <si>
    <t>Количество выставок</t>
  </si>
  <si>
    <t>Публичный показ музейных предметов, музейных коллекций
Удаленно через сеть Интернет</t>
  </si>
  <si>
    <t>Показ (организация показа) спектаклей (театральных постановок)
Стационар, с учетом всех форм</t>
  </si>
  <si>
    <t>Число зрителей</t>
  </si>
  <si>
    <t>Показ (организация показа) спектаклей (театральных постановок)
На выезде, с учетом всех форм</t>
  </si>
  <si>
    <t>Количество публичных выступлений</t>
  </si>
  <si>
    <t>Показ (организация показа) спектаклей (театральных постановок)
На гастролях, с учетом всех форм</t>
  </si>
  <si>
    <t>Показ (организация показа) концертных программ
На стационаре</t>
  </si>
  <si>
    <t>Показ (организация показа) концертных программ
На выезде</t>
  </si>
  <si>
    <t>Показ (организация показа) концертных программ
На гастролях</t>
  </si>
  <si>
    <t>Трансляция концертных программ через виртуальный концертный зал</t>
  </si>
  <si>
    <t>Организация деятельности клубных формирований и формирований самодеятельного народного творчества
(бесплатная)</t>
  </si>
  <si>
    <t>Число участников клубных формирований</t>
  </si>
  <si>
    <t>Организация деятельности клубных формирований и формирований самодеятельного народного творчества
(платная)</t>
  </si>
  <si>
    <t>Организация и проведение мероприятий 
(культурно-массовых (иной деятельности, в результате которой сохраняются, создаются, распространяются и осваиваются культурные ценности))
бесплатная - общероссийская</t>
  </si>
  <si>
    <t>Количество участников мероприятий</t>
  </si>
  <si>
    <t>Реализация образовательных программ среднего профессионального образования - программ подготовки специалистов среднего звена
53.00.00 Музыкальное искусство</t>
  </si>
  <si>
    <t>Численность обучающихся</t>
  </si>
  <si>
    <t>Реализация образовательных программ среднего профессионального образования - программ подготовки специалистов среднего звена
52.00.00 Сценические искусства и литературное творчество</t>
  </si>
  <si>
    <t>Реализация образовательных программ среднего профессионального образования - программ подготовки специалистов среднего звена
54.00.00 Изобразительное и прикладные виды искусств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</si>
  <si>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</si>
  <si>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Количество документов</t>
  </si>
  <si>
    <t>Объем средств на финансовое обеспечение выполнения работы</t>
  </si>
  <si>
    <t>Библиографическая обработка документов и создание каталогов</t>
  </si>
  <si>
    <t>Научное и методическое обеспечение развития библиотек</t>
  </si>
  <si>
    <t>Количество работ</t>
  </si>
  <si>
    <t>Формирование, учет, изучение, обеспечение физического сохранения и безопасности музейных предметов, музейных коллекций</t>
  </si>
  <si>
    <t>Количество предметов</t>
  </si>
  <si>
    <t>Создание экспозиций (выставок) музеев, организация выездных выставок
В стационарных условиях, вне стационара, интернет</t>
  </si>
  <si>
    <t>Количество экспозиций (выставок)</t>
  </si>
  <si>
    <t>Информационно-аналитическая, методическая работа в музейной сфере</t>
  </si>
  <si>
    <t>Количество мероприятий</t>
  </si>
  <si>
    <t xml:space="preserve">Информационное, аналитическое и ресурсное сопровождение развития художественных ремесел </t>
  </si>
  <si>
    <t>Количество мероприятий, направленных 
на обеспечение функционирования Ресурсного центра по развитию художественных ремесел Мурманской области</t>
  </si>
  <si>
    <t>Создание спектаклей
Драма
малая форма (камерный спектакль)</t>
  </si>
  <si>
    <t>Количество 
новых 
(капитально-возобновленных) 
постановок</t>
  </si>
  <si>
    <t>Создание спектаклей
Драма
большая форма (многонаселенная пьеса, из двух и более актов)</t>
  </si>
  <si>
    <t>Создание спектаклей
кукольный спекталь
малая форма (камерный спектакль)</t>
  </si>
  <si>
    <t>Создание концертов и концертных программ
Концерт камерного оркестра</t>
  </si>
  <si>
    <t>количество новых 
(капитально-возобновленных) 
концертов</t>
  </si>
  <si>
    <t>Создание концертов и концертных программ
Сборный концерт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</si>
  <si>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</si>
  <si>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Количество объектов</t>
  </si>
  <si>
    <t>Организация деятельности любительских объединений и проектных групп</t>
  </si>
  <si>
    <t>Количество любительских объединений и проектных групп</t>
  </si>
  <si>
    <t>Информационное, аналитическое и методическое сопровождение культурно-досуговой деятельности</t>
  </si>
  <si>
    <t>Информационно-аналитическое и методическое сопровождение деятельности учреждений дополнительного образования в сфере культуры и искусства</t>
  </si>
  <si>
    <t>Организация и проведение региональных  и отборочных этапов всероссийских мероприятий для учреждений дополнительного образования  в сфере культуры и искусства  (конкурсов, фестивалей, форумов, выставок, конференций, ярмарок и т.д.)</t>
  </si>
  <si>
    <t>Человеко-день</t>
  </si>
  <si>
    <t>Содержание (эксплуатация) имущества</t>
  </si>
  <si>
    <t>Тысяча квадратных метров</t>
  </si>
  <si>
    <t>Ведение бухгалтерского учета бюджетными учреждениями, формирование регистров бухгалтерского учета</t>
  </si>
  <si>
    <t>Количество 
пользователей 
отчетов</t>
  </si>
  <si>
    <t>Ведение бухгалтерского учета автономными учреждениями, формирование регистров бухгалтерского учета</t>
  </si>
  <si>
    <t>Организация и осуществление транспортного обслуживания должностных лиц, государственных органов и государственных и муниципальных учреждений</t>
  </si>
  <si>
    <t>Обеспечение государственной охраны объектов культурного наследия регионального значения, выявленных объектов</t>
  </si>
  <si>
    <t xml:space="preserve">Количество заключений </t>
  </si>
  <si>
    <t>Осуществление сбора, систематизации, обработки и представления сводной информации о деятельности учреждений</t>
  </si>
  <si>
    <t>Количество учреждений, информация о деятельности которых подлежит сбору, систематизации, обработке</t>
  </si>
  <si>
    <t>Затраты на уплату налогов, в качестве объекта налогообложения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</si>
  <si>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</si>
  <si>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</si>
  <si>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</si>
  <si>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</si>
  <si>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</si>
  <si>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</si>
  <si>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</si>
  <si>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</si>
  <si>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</si>
  <si>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</si>
  <si>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</si>
  <si>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</si>
  <si>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</si>
  <si>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</si>
  <si>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</si>
  <si>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</si>
  <si>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</si>
  <si>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7.18.</t>
  </si>
  <si>
    <t>7.19.</t>
  </si>
  <si>
    <t>7.20.</t>
  </si>
  <si>
    <t>7.21.</t>
  </si>
  <si>
    <t>7.22.</t>
  </si>
  <si>
    <t>7.23.</t>
  </si>
  <si>
    <t>7.24.</t>
  </si>
  <si>
    <t>7.25.</t>
  </si>
  <si>
    <t>7.26.</t>
  </si>
  <si>
    <t>7.27.</t>
  </si>
  <si>
    <t>7.28.</t>
  </si>
  <si>
    <t>7.29.</t>
  </si>
  <si>
    <t>7.30.</t>
  </si>
  <si>
    <t>7.31.</t>
  </si>
  <si>
    <t>7.32.</t>
  </si>
  <si>
    <t>7.33.</t>
  </si>
  <si>
    <t>7.34.</t>
  </si>
  <si>
    <t>7.35.</t>
  </si>
  <si>
    <t>7.36.</t>
  </si>
  <si>
    <t>7.37.</t>
  </si>
  <si>
    <t>7.38.</t>
  </si>
  <si>
    <t>7.39.</t>
  </si>
  <si>
    <t>7.40.</t>
  </si>
  <si>
    <t>7.41.</t>
  </si>
  <si>
    <t>7.42.</t>
  </si>
  <si>
    <t>7.43.</t>
  </si>
  <si>
    <t>7.44.</t>
  </si>
  <si>
    <t>7.45.</t>
  </si>
  <si>
    <t>7.46</t>
  </si>
  <si>
    <t>Министерство природных ресурсов, экологии и рыбного хозяйства Мурманской области</t>
  </si>
  <si>
    <t>Предупреждение возникновения и распространения лесных пожаров, включая территорию ООПТ</t>
  </si>
  <si>
    <t>Протяженность противопожарной минерализованной полосы (прочистка и обновление)</t>
  </si>
  <si>
    <t>километр</t>
  </si>
  <si>
    <t>Количество стендов</t>
  </si>
  <si>
    <t>Количество летных часов авиационного патрулирования</t>
  </si>
  <si>
    <t>часы</t>
  </si>
  <si>
    <t>Работа в целом</t>
  </si>
  <si>
    <t>Количество обустроенных зон отдыха</t>
  </si>
  <si>
    <t>Тушение пожаров в лесах</t>
  </si>
  <si>
    <t>Тушение пожаров на землях иных категорий (за исключением земель  обороны и безопасности, земель федерального ООПТ)</t>
  </si>
  <si>
    <t>x</t>
  </si>
  <si>
    <t>Осуществление лесовосстановления и лесоразведения</t>
  </si>
  <si>
    <t xml:space="preserve">Площадь посадки </t>
  </si>
  <si>
    <t>гектар</t>
  </si>
  <si>
    <t>Площадь посева</t>
  </si>
  <si>
    <t>Площадь подготовки почвы</t>
  </si>
  <si>
    <t>Площадь обработки</t>
  </si>
  <si>
    <t>Проведение ухода за лесами</t>
  </si>
  <si>
    <t>Площадь рубок ухода в молодняках</t>
  </si>
  <si>
    <t>кубический метр</t>
  </si>
  <si>
    <t>Выполнение работ по лесному семеноводству</t>
  </si>
  <si>
    <t>Объем средств на финансовое обеспечение оказания соответствующей государственной услуги (выполнения работы) РП</t>
  </si>
  <si>
    <t>Выполнение работ по отводу лесосек</t>
  </si>
  <si>
    <t>Площадь рубок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</si>
  <si>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</si>
  <si>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</si>
  <si>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</si>
  <si>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</si>
  <si>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</si>
  <si>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</si>
  <si>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</si>
  <si>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</si>
  <si>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</si>
  <si>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</si>
  <si>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</si>
  <si>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</si>
  <si>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</si>
  <si>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</si>
  <si>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</si>
  <si>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</si>
  <si>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</si>
  <si>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Министерство внутренней политики Мурманской области</t>
  </si>
  <si>
    <t>Сохранение этнокультурного многообразия народов Российской Федерации, защита прав национальных меньшинств</t>
  </si>
  <si>
    <t xml:space="preserve">1. Количество проведенных мероприятий </t>
  </si>
  <si>
    <t>ед.</t>
  </si>
  <si>
    <t xml:space="preserve">2. Издание литературы </t>
  </si>
  <si>
    <t>9.1.</t>
  </si>
  <si>
    <t>Министерство имущественных отношений Мурманской области</t>
  </si>
  <si>
    <t>Рассмотрение заявлений об исправлении ошибок, допущенных при определении кадастровой стоимости</t>
  </si>
  <si>
    <t>Количество рассмотренных заявлений об исправлении ошибок, допущенных при определении кадастровой стоимости</t>
  </si>
  <si>
    <t>единиц</t>
  </si>
  <si>
    <t xml:space="preserve">Объем средств на финансовое обеспечение оказания соответствующей государственной услуги </t>
  </si>
  <si>
    <t>Рассмотрение замечаний к проекту отчета</t>
  </si>
  <si>
    <t>Количество рассмотренных замечаний, связанных с определением кадастровой стоимости, информация о которой содержится в проекте отчета.</t>
  </si>
  <si>
    <t>Рассмотрение деклараций о характеристиках объекта недвижимости</t>
  </si>
  <si>
    <t>Количество рассмотренных деклараций.</t>
  </si>
  <si>
    <t>Определение кадастровой стоимости объектов недвижимости в соответствии с Федеральным законом от 03.07.2016 № 237-ФЗ «О государственной кадастровой оценке»</t>
  </si>
  <si>
    <t>Количество категорий объектов недвижимости, в отношении которых проводится государственная кадастровая оценка и сопутствующие процедуры.</t>
  </si>
  <si>
    <t>Комплекс работ по содержанию (эксплуатации) объектов</t>
  </si>
  <si>
    <t>Количество работ по обследованию (осмотру) объектов</t>
  </si>
  <si>
    <t>Обеспечение формирования Перечня объектов, в отношении которых налоговая база определяется как кадастровая стоимость</t>
  </si>
  <si>
    <t>Количество отчетов, составленных по результатам работы</t>
  </si>
  <si>
    <t>Обеспечение учета и ведения реестра государственного имущества Мурманской области</t>
  </si>
  <si>
    <t>Количество проведенных консультаций</t>
  </si>
  <si>
    <t>Количество проведенных экспертиз</t>
  </si>
  <si>
    <t>Количество документов, помещённых в дела документов в отчетный период</t>
  </si>
  <si>
    <t xml:space="preserve">Осуществление мероприятий, сопутствующих оказанию имущественной поддержки субъектам малого и среднего предпринимательства </t>
  </si>
  <si>
    <t xml:space="preserve">Обеспечение подачи документов от имени органа государственной власти для осуществления государственного кадастрового учета и (или) государственной регистрации прав, ограничений прав, обременений в отношении объектов недвижимого имущества, в том числе земельных участков </t>
  </si>
  <si>
    <t>Количество поданных заявлений для кадастрового учета и (или) регистрации права</t>
  </si>
  <si>
    <t>Формирование перечней государственного имущества Мурманской области, закрепляемого для принятия решений по управлению имуществом</t>
  </si>
  <si>
    <t>Количество обращений</t>
  </si>
  <si>
    <t>Количество актов приема-передачи, помещенных в дела документов в отчетный период</t>
  </si>
  <si>
    <t>Количество принятых решений по особо ценному движимому имуществу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</si>
  <si>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</si>
  <si>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</si>
  <si>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</si>
  <si>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</si>
  <si>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</si>
  <si>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</si>
  <si>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</si>
  <si>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</si>
  <si>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10.9.</t>
  </si>
  <si>
    <t>10.10.</t>
  </si>
  <si>
    <t>Министерство образования и науки Мурманской области</t>
  </si>
  <si>
    <t>Содержание детей (воспитанники за исключением воспитанников с ограниченными возможностями здоровья (ОВЗ) и детей-инвалидов)</t>
  </si>
  <si>
    <t>Число воспитанников</t>
  </si>
  <si>
    <t>человек</t>
  </si>
  <si>
    <t>Содержание детей (воспитанники с ограниченными возможностями здоровья (ОВЗ)</t>
  </si>
  <si>
    <t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</t>
  </si>
  <si>
    <t>Численность граждан, получивших социальные услуги</t>
  </si>
  <si>
    <t xml:space="preserve">Психолого-медико-педагогическое обследование детей </t>
  </si>
  <si>
    <t xml:space="preserve"> Число обучающихся</t>
  </si>
  <si>
    <t>Реализация основных общеобразовательных программ дошкольного образования</t>
  </si>
  <si>
    <t xml:space="preserve">Число обучающихся </t>
  </si>
  <si>
    <t xml:space="preserve">Реализация основных общеобразовательных программ начального общего образования </t>
  </si>
  <si>
    <t xml:space="preserve">Реализация основных общеобразовательных программ основного общего образования </t>
  </si>
  <si>
    <t xml:space="preserve">Реализация основных общеобразовательных программ среднего общего образования </t>
  </si>
  <si>
    <t xml:space="preserve">Содержание детей </t>
  </si>
  <si>
    <t xml:space="preserve">Организация отдыха детей и молодежи   </t>
  </si>
  <si>
    <t xml:space="preserve">Число человеко-дней пребывания,  количество человек </t>
  </si>
  <si>
    <t>человеко-день, человек</t>
  </si>
  <si>
    <t xml:space="preserve">Реализация дополнительных общеразвивающих программ </t>
  </si>
  <si>
    <t>Число человеко-часов</t>
  </si>
  <si>
    <t>человеко-час</t>
  </si>
  <si>
    <t xml:space="preserve">Ведение бухгалтерского учета бюджетными учреждениями, формирование регистров бухгалтерского учета </t>
  </si>
  <si>
    <t>Количество учреждений</t>
  </si>
  <si>
    <t xml:space="preserve"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 </t>
  </si>
  <si>
    <t xml:space="preserve">Количество мероприятий </t>
  </si>
  <si>
    <t xml:space="preserve">Организация и осуществление транспортного обслуживания должностных лиц, государственных органов и государственных учреждений </t>
  </si>
  <si>
    <t xml:space="preserve"> Машино-часы работы автомобилей</t>
  </si>
  <si>
    <t xml:space="preserve">машино-часы </t>
  </si>
  <si>
    <t xml:space="preserve">Ведение бухгалтерского учета автономными учреждениями, формирование регистров бухгалтерского учета </t>
  </si>
  <si>
    <t xml:space="preserve">Организация деятельности специализированных (профильных) лагерей </t>
  </si>
  <si>
    <t xml:space="preserve"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  </t>
  </si>
  <si>
    <t>Информационно-технологическое обеспечение образовательной деятельности</t>
  </si>
  <si>
    <t>Количество информационных систем</t>
  </si>
  <si>
    <t>Информационно-технологическое обеспечение организации отдыха и оздоровления детей</t>
  </si>
  <si>
    <t>Методическое обеспечение образовательной деятельности</t>
  </si>
  <si>
    <t>Реализация дополнительных общеразвивающих программ в условиях мобильного технопарка "Кванториум"</t>
  </si>
  <si>
    <t>Реализация дополнительных профессинальных программ повышения квалификации</t>
  </si>
  <si>
    <t>Организация проведения общественно-значимых мероприятий в сфере образования, науки и молодежной политики</t>
  </si>
  <si>
    <t>Количество мероприятиий</t>
  </si>
  <si>
    <t>Содержание и воспитание детей-сирот и детей, оставшихся без попечения родителей, детей, находящихся в трудной жизненной ситации (за исключением лиц с ограниченными возможностями здоровья) (ОВЗ и детей-инвалидов)</t>
  </si>
  <si>
    <t>Присмотр и уход</t>
  </si>
  <si>
    <t>Число обучающихся</t>
  </si>
  <si>
    <t>Оказание консультативной, психологической, юридической, социальной и иной помощи лицам, усыновившим (удочерившим) или принявшим по опеку (попечительство) ребенка</t>
  </si>
  <si>
    <t xml:space="preserve">Численность семей, получивших социальные услуги </t>
  </si>
  <si>
    <t xml:space="preserve">Подготовка, граждан, выразивших желание принять детей-сирот и детей, оставшихся без попечения родителей, на семейные формы устройства    </t>
  </si>
  <si>
    <t xml:space="preserve">Численность граждан, получивших социальные услуги </t>
  </si>
  <si>
    <t>Предоставление питания</t>
  </si>
  <si>
    <t xml:space="preserve">Число питающихся </t>
  </si>
  <si>
    <t xml:space="preserve">Реализация основных общеобразовательных программ основного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иной государственной службе, в том числе к государственной службе российского казачества </t>
  </si>
  <si>
    <t xml:space="preserve">Реализация основных общеобразовательных программ среднего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иной государственной службе, в том числе к государственной службе российского казачества </t>
  </si>
  <si>
    <t xml:space="preserve">Присмотр и уход </t>
  </si>
  <si>
    <t xml:space="preserve">Информационно-технологическое обеспечение управления системой образования   </t>
  </si>
  <si>
    <t>Количество разработанных документов  и составленных отчетов</t>
  </si>
  <si>
    <t xml:space="preserve">Методическое сопровождение, координация деятельности служб по подготовке и сопровождению замещающих семей     </t>
  </si>
  <si>
    <t>Эксплуатируемая площадь (тысяча квадратных метров)</t>
  </si>
  <si>
    <t>м²</t>
  </si>
  <si>
    <t xml:space="preserve">Предоставление архивных справок, архивных копий, архивных выписок, информационных писем, связанных с реализацией законных прав и свобод граждан и исполнением государственными органами, и органами местного самоуправления своих полномочий    </t>
  </si>
  <si>
    <t>Количество исполненных запросов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</si>
  <si>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</si>
  <si>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 xml:space="preserve"> Число обучающихся, их родителей (законных представителей) и педагогических работников</t>
  </si>
  <si>
    <t>Организация и проведение мероприятий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</si>
  <si>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</si>
  <si>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</si>
  <si>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чел.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</si>
  <si>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</si>
  <si>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Организация деятельности инклюзивного центра</t>
  </si>
  <si>
    <t>Обеспечение содержания спортивных объектов для практических занятий</t>
  </si>
  <si>
    <t>Обеспечение проведения практических занятий по сохранению объектов животного мира и среды их обитания с обучающимися профессиональных образовательных организаций</t>
  </si>
  <si>
    <t>Организация деятельности  дополнительного образования детей на базе профессиональных образовательных организаций</t>
  </si>
  <si>
    <t xml:space="preserve">Организация деятельности многофункционального центра прикладных квалификаций в профессиональных образовательных организациях </t>
  </si>
  <si>
    <t>Организация деятельности регионального координационного центра движения WorldSkils Россия в Мурманской области</t>
  </si>
  <si>
    <t>Организация деятельности центра Арктических компетенций и региональной площадки сетевого взаимодействия</t>
  </si>
  <si>
    <t>Организация деятельности специализированного центра компетенций</t>
  </si>
  <si>
    <t>Предоставление  питания</t>
  </si>
  <si>
    <t>Проживание в общежитии образовательного учреждения</t>
  </si>
  <si>
    <t>Организация деятельности центра цифрового образования детей "IT-куб"</t>
  </si>
  <si>
    <t>Реализация дополнительных профессиональных программ повышения квалификации (Очная форма)</t>
  </si>
  <si>
    <t>Научно-методическое обеспечение (Разработка методических писем и рекомендаций)</t>
  </si>
  <si>
    <t xml:space="preserve">Научно-методическое обеспечение (Информационно-технологическое и методическое сопровождение всероссийской олимпиады школьников) </t>
  </si>
  <si>
    <t xml:space="preserve">Научно-методическое обеспечение (Информационно-технологическое и методическое сопровождение сборника эффективных практик и инноваций) </t>
  </si>
  <si>
    <t>Оценка качества образования (Информационно-технологическое и методическое сопровождение государственной итоговой аттестации, в том числе организация и сопровождение процедур перепроверки ГИА)</t>
  </si>
  <si>
    <t>Оценка качества образования (Информационно-технологическое и методическое сопровождение всероссийских и региональных проверочных работ, в том числе организация и сопровождение процедур перепроверки всероссийских и региональных проверочных работ)</t>
  </si>
  <si>
    <t>Оценка качества образования (Оценка качества оказания (выполнения) государственных услуг (работ))</t>
  </si>
  <si>
    <t>Оценка качества образования (Разработка диагностических материалов для проведения оценочных процедур)</t>
  </si>
  <si>
    <t>Информационно-технологическое обеспечение управления системой образования</t>
  </si>
  <si>
    <t>Организация проведения общественно-значимых мероприятий в сфере образования, науки и молодежной политики (Информационно-технологическое и методическое сопровождение конкурсов профессионального мастерства, конкурсов на получение грантов, конкурсов сочинений, региональных этапов всероссийских конкурсов)</t>
  </si>
  <si>
    <t>Организация проведения общественно-значимых мероприятий в сфере образования, науки и молодежной политики (Организация, проведение и обеспечение информационно-технологического сопровождения конференций, форумов)</t>
  </si>
  <si>
    <t xml:space="preserve">Организация проведения общественно-значимых мероприятий в сфере образования, науки и молодежной политики (Организация, проведение и обеспечение информационно-технологического сопровождения региональных семинаров, вебинаров, мероприятий с использованием ВКС) </t>
  </si>
  <si>
    <t>Министерство спорта Мурманской области</t>
  </si>
  <si>
    <t>Спортивная подготовка по олимпийским видам спорта (художественная гимнастика, этап начальной подготовки)</t>
  </si>
  <si>
    <t>Спортивная подготовка по олимпийским видам спорта (художественная гимнастика, тренировочный этап (этап спортивной специализации))</t>
  </si>
  <si>
    <t>Спортивная подготовка по неолимпийским видам спорта (самбо, этап начальной подготовки)</t>
  </si>
  <si>
    <t>Спортивная подготовка по неолимпийским видам спорта (самбо, тренировочный этап(этап спортивной специализации))</t>
  </si>
  <si>
    <t>Спортивная подготовка по неолимпийским видам спорта (шахматы, этап начальной подготовки)</t>
  </si>
  <si>
    <t>Спортивная подготовка по неолимпийским видам спорта (шахматы, тренировочный этап)</t>
  </si>
  <si>
    <t>Спортивная подготовка по неолимпийским видам спорта (пауэрлифтинг, этап начальной подготовки)</t>
  </si>
  <si>
    <t>Спортивная подготовка по неолимпийским видам спорта (пауэрлифтинг, тренировочный этап(этап спортивной специализации))</t>
  </si>
  <si>
    <t>Спортивная подготовка по олимпийским видам спорта(биатлон, этап начальной подготовки)</t>
  </si>
  <si>
    <t>Спортивная подготовка по олимпийским видам спорта (биатлон, тренировочный этап  (этап спортивной специализации))</t>
  </si>
  <si>
    <t>Спортивная подготовка по олимпийским видам спорта (биатлон, этап совершенствования спортивного мастерства)</t>
  </si>
  <si>
    <t>Спортивная подготовка по олимпийским видам спорта (биатлон, этап высшего спортивного мастерства)</t>
  </si>
  <si>
    <t>Спортивная подготовка по олимпийским видам спорта (лыжные гонки, этап начальной подготовки)</t>
  </si>
  <si>
    <t>Спортивная подготовка по олимпийским видам спорта (лыжные гонки, тренировочный этап (этап спортивной специализации)</t>
  </si>
  <si>
    <t>Спортивная подготовка по олимпийским видам спорта (лыжные гонки,  этап совершенствования спортивного мастерства)</t>
  </si>
  <si>
    <t>Спортивная подготовка по олимпийским видам спорта (лыжные гонки,  этап высшего спортивного мастерства)</t>
  </si>
  <si>
    <t>Спортивная подготовка по олимпийским видам спорта (Сноуборд этап начальной подготовки)</t>
  </si>
  <si>
    <t>Спортивная подготовка по олимпийским видам спорта (Сноуборд тренировочный этап)</t>
  </si>
  <si>
    <t>Спортивная подготовка по олимпийским видам спорта (Сноуборд этап спортивного совершенствования)</t>
  </si>
  <si>
    <t>Спортивная подготовка по олимпийским видам спорта (Лыжное двоеборье этап начальной подготовки)</t>
  </si>
  <si>
    <t>Спортивная подготовка по олимпийским видам спорта (Лыжное двоеборье тренировочный этап)</t>
  </si>
  <si>
    <t>Спортивная подготовка по олимпийским видам спорта (Спортивная борьба этап начальной подготовки)</t>
  </si>
  <si>
    <t>Спортивная подготовка по олимпийским видам спорта (Спортивная борьба тренировочный этап)</t>
  </si>
  <si>
    <t>Спортивная подготовка по олимпийским видам спорта (Спортивная борьба этап спортивного совершенствования)</t>
  </si>
  <si>
    <t>Спортивная подготовка по не олимпийским видам спорта (Парусный спорт этап начальной подготовки)</t>
  </si>
  <si>
    <t>Спортивная подготовка по не олимпийским видам спорта (Велосипедный спорт этап начальной подготовки)</t>
  </si>
  <si>
    <t>Спортивная подготовка по не олимпийским видам спорта (Скалолазание этап начальной подготовки)</t>
  </si>
  <si>
    <t>Спортивная подготовка по не олимпийским видам спорта (Скейтбординг этап начальной подготовки)</t>
  </si>
  <si>
    <t>Спортивная подготовка по не олимпийским видам спорта (Роллерспорт этап начальной подготовки)</t>
  </si>
  <si>
    <t>Спортивная подготовка по олимпийским видам спорта (хоккей, этап начальной подготовки).</t>
  </si>
  <si>
    <t>Спортивная подготовка по олимпийским видам спорта (хоккей,  тренировочный этап (этап спортивной специализации))</t>
  </si>
  <si>
    <t>Спортивная подготовка по олимпийским видам спорта (хоккей,СОГ))</t>
  </si>
  <si>
    <t>Спортивная подготовка по олимпийским видам спорта (плавание, этап начальной подготовки).</t>
  </si>
  <si>
    <t>Спортивная подготовка по олимпийским видам спорта (плавание,  тренировочный этап (этап спортивной специализации))</t>
  </si>
  <si>
    <t>Спортивная подготовка по олимпийским видам спорта (плавание,  этап совершенствования спортивного мастерства)</t>
  </si>
  <si>
    <t>Спортивная подготовка по олимпийским видам спорта (плавание,  этап высшего  спортивного мастерства)</t>
  </si>
  <si>
    <t>Спортивная подготовка по олимпийским видам спорта (футбол, этап начальной подготовки).</t>
  </si>
  <si>
    <t>Спортивная подготовка по олимпийским видам спорта (футбол,  тренировочный этап (этап спортивной специализации))</t>
  </si>
  <si>
    <t>Спортивная подготовка по олимпийским видам спорта
(горнолыжный спорт, этап начальной подготовки)</t>
  </si>
  <si>
    <t>Спортивная подготовка по олимпийским видам спорта
(горнолыжный спорт тренировочный этап (этап спортивной специализации)</t>
  </si>
  <si>
    <t>Спортивная подготовка по олимпийским видам спорта
(горнолыжный спорт, этап совершенствования спортивного мастерства)</t>
  </si>
  <si>
    <t>Спортивная подготовка по олимпийским видам спорта (горнолыжный спорт, этап высшего спортивного мастерства)</t>
  </si>
  <si>
    <t xml:space="preserve">Наименование государственной услуги (работы) Государственная услуга «Спортивная подготовка по олимпийским видам спорта» по виду спорта ФРИСТАЙЛ (этап начальной подготовки) 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</si>
  <si>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ФРИСТАЙЛ (этап совершенствования спортивного мастерства)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</si>
  <si>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ФРИСТАЙЛ (этап высшего спортивного мастерства)</t>
  </si>
  <si>
    <t xml:space="preserve"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(этап начальной подготовки) 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</si>
  <si>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(тренировочный этап (этап спортивной специализации)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</si>
  <si>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(этап совершенствования спортивного мастерства)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</si>
  <si>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(этап высшего спортивного мастерства)</t>
  </si>
  <si>
    <t xml:space="preserve"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 (спортивно-оздоровительная группа) </t>
  </si>
  <si>
    <t>Организация и проведение официальных спортивных мероприятий (Всероссийские)</t>
  </si>
  <si>
    <t>шт</t>
  </si>
  <si>
    <t>Организация и проведение официальных спортивных мероприятий (Межрегиональные)</t>
  </si>
  <si>
    <t>Организация и проведение официальных спортивных мероприятий (Региональные)</t>
  </si>
  <si>
    <t>Организация и проведение официальных физкультурных (физкультурно-оздоровительных) мероприятий (Всероссийские)</t>
  </si>
  <si>
    <t>Организация и проведение официальных физкультурных (физкультурно-оздоровительных) мероприятий (региональные)</t>
  </si>
  <si>
    <t>Пропаганда физической культуры, спорта и здорового образа жизни</t>
  </si>
  <si>
    <t>непредусмотрен</t>
  </si>
  <si>
    <t>Организация мероприятий по подготовке спортсменов , спортивных сборных команд Мурманской области (Спортсмены, спортивные сборные команды субъекта Российской Федерации)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</si>
  <si>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обороне"(ГТО) за исключением тестирования выполнения нормативов испытаний комплекса ГТО</t>
  </si>
  <si>
    <t>Обеспечение участия спортсменов, спортивных сборных команд Мурманской области, медицинских работников в официальных спортивных мероприятиях (Международные)</t>
  </si>
  <si>
    <t>Обеспечение участия спортсменов, спортивных сборных команд Мурманской области, медицинских работников в официальных спортивных мероприятиях (Всероссийские)</t>
  </si>
  <si>
    <t>Обеспечение участия спортсменов, спортивных сборных команд Мурманской области, медицинских работников в официальных спортивных мероприятиях (Межрегиональные.)</t>
  </si>
  <si>
    <t>Организация и обеспечение подготовки спортивного резерва</t>
  </si>
  <si>
    <t>Обеспечение доступа к объектам спорта</t>
  </si>
  <si>
    <t>Проведение тестирования выполнения нормативов испытаний (тестов) комплекса ГТО</t>
  </si>
  <si>
    <t>Обеспечение участия в официальных физкультурных (физкультурно-оздоровительных) мероприятиях (Всероссийские.)</t>
  </si>
  <si>
    <t>12.1.</t>
  </si>
  <si>
    <t>12.2.</t>
  </si>
  <si>
    <t>12.3.</t>
  </si>
  <si>
    <t>12.4.</t>
  </si>
  <si>
    <t>12.5.</t>
  </si>
  <si>
    <t>12.6.</t>
  </si>
  <si>
    <t>12.7.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</si>
  <si>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</si>
  <si>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</si>
  <si>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</si>
  <si>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</si>
  <si>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</si>
  <si>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</si>
  <si>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</si>
  <si>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</si>
  <si>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12.16.</t>
  </si>
  <si>
    <t>12.17.</t>
  </si>
  <si>
    <t>12.18.</t>
  </si>
  <si>
    <t>12.19.</t>
  </si>
  <si>
    <t>12.20.</t>
  </si>
  <si>
    <t>12.21.</t>
  </si>
  <si>
    <t>12.22.</t>
  </si>
  <si>
    <t>12.23.</t>
  </si>
  <si>
    <t>12.24.</t>
  </si>
  <si>
    <t>12.25.</t>
  </si>
  <si>
    <t>12.26.</t>
  </si>
  <si>
    <t>12.27.</t>
  </si>
  <si>
    <t>12.28.</t>
  </si>
  <si>
    <t>12.29.</t>
  </si>
  <si>
    <t>12.30.</t>
  </si>
  <si>
    <t>12.31.</t>
  </si>
  <si>
    <t>12.32.</t>
  </si>
  <si>
    <t>12.33.</t>
  </si>
  <si>
    <t>12.34.</t>
  </si>
  <si>
    <t>12.35.</t>
  </si>
  <si>
    <t>12.36.</t>
  </si>
  <si>
    <t>12.37.</t>
  </si>
  <si>
    <t>12.38.</t>
  </si>
  <si>
    <t>12.39.</t>
  </si>
  <si>
    <t>12.40.</t>
  </si>
  <si>
    <t>12.41.</t>
  </si>
  <si>
    <t>12.42.</t>
  </si>
  <si>
    <t>12.43.</t>
  </si>
  <si>
    <t>12.44.</t>
  </si>
  <si>
    <t>12.45.</t>
  </si>
  <si>
    <t>12.46.</t>
  </si>
  <si>
    <t>12.47.</t>
  </si>
  <si>
    <t>12.48.</t>
  </si>
  <si>
    <t>12.49.</t>
  </si>
  <si>
    <t>12.50.</t>
  </si>
  <si>
    <t>12.51.</t>
  </si>
  <si>
    <t>12.52.</t>
  </si>
  <si>
    <t>12.53.</t>
  </si>
  <si>
    <t>12.54.</t>
  </si>
  <si>
    <t>12.55.</t>
  </si>
  <si>
    <t>12.56.</t>
  </si>
  <si>
    <t>12.57.</t>
  </si>
  <si>
    <t>12.58.</t>
  </si>
  <si>
    <t>12.59.</t>
  </si>
  <si>
    <t>12.60.</t>
  </si>
  <si>
    <t>12.61.</t>
  </si>
  <si>
    <t>12.62.</t>
  </si>
  <si>
    <t>12.63.</t>
  </si>
  <si>
    <t>12.64.</t>
  </si>
  <si>
    <t>12.65.</t>
  </si>
  <si>
    <t>12.66.</t>
  </si>
  <si>
    <t>Министерство труда и социального развития Мурманской области</t>
  </si>
  <si>
    <t>(среднегодовое) чел.</t>
  </si>
  <si>
    <t>Предоставление социально-трудовых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</si>
  <si>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</si>
  <si>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</si>
  <si>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</si>
  <si>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</si>
  <si>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</si>
  <si>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гражданину полностью  утратившему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(платно)</t>
  </si>
  <si>
    <t>Предоставление социально-бытовых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</si>
  <si>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социально-психологических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</si>
  <si>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социально-педагогических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</si>
  <si>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социально-правовых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</si>
  <si>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социально-медицинских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</si>
  <si>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социально-трудовых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</si>
  <si>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социально-психологических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</si>
  <si>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социально-правовых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</si>
  <si>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социально-педагогических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</t>
  </si>
  <si>
    <t>Предоставление социально-бытовых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</si>
  <si>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социально-медицинских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</si>
  <si>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гражданину при наличии в семье инвалида или инвалидов, в том числе ребенка-инвалида или детей-инвалидов, нуждающихся в постоянном постороннем уходе (бесплатно)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</si>
  <si>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</si>
  <si>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</si>
  <si>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</si>
  <si>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</si>
  <si>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</si>
  <si>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</si>
  <si>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</si>
  <si>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</si>
  <si>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</si>
  <si>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</si>
  <si>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</si>
  <si>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</si>
  <si>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срочных социальных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</si>
  <si>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социально-бытовых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</si>
  <si>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социально-бытовых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</si>
  <si>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социально-медицинских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</si>
  <si>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социально-медицинских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</si>
  <si>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социально-психологических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</si>
  <si>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социально-психологических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</si>
  <si>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социально-педагогических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</si>
  <si>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социально-педагогических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</si>
  <si>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социально-правовых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</si>
  <si>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социально-правовых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</si>
  <si>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</si>
  <si>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</si>
  <si>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социально-бытовых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</si>
  <si>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социально-бытовых услуг гражданину при наличии в семье инвалида или инвалидов, в том числе ребенка-инвалида или детей инвалидов, нуждающихся в постоянном постороннем уходе, в форме социального обслуживания на дому (платно)</t>
  </si>
  <si>
    <t>Предоставление социально-медицинских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</si>
  <si>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социально-медицинских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</si>
  <si>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социально-психологических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</si>
  <si>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социально-психологических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</si>
  <si>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социально-педагогических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</si>
  <si>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социально-трудовых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</si>
  <si>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социально-правовых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</si>
  <si>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социально-правовых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</si>
  <si>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</si>
  <si>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срочных социальных услуг гражданину при отсутствии работы и средств к существованию в форме социального обслуживания на дому (бесплатно)</t>
  </si>
  <si>
    <t>Предоставление срочных социальных услуг гражданину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родителей, в форме социального обслуживания на дому (бесплатно)</t>
  </si>
  <si>
    <t xml:space="preserve">Содействие гражданам в поиске подходящей работы, а работодателям в подборе необходимых работников  </t>
  </si>
  <si>
    <t>Численность граждан, зарегистрированных в целях поиска подходящей работы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</si>
  <si>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</si>
  <si>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 xml:space="preserve">Численность граждан, получивших государственную услугу по профориентации </t>
  </si>
  <si>
    <t>Психологическая поддержка безработных граждан</t>
  </si>
  <si>
    <t xml:space="preserve">Численность граждан, получивших государственную услугу по психологической поддержке </t>
  </si>
  <si>
    <t>Направление для получения профессионального обучения или получения дополнительного профессионального образования, включая обучение в другой местности</t>
  </si>
  <si>
    <t xml:space="preserve">Численность граждан, получивших государственную услугу по профессиональному обучению и дополнительному профессиональному образованию </t>
  </si>
  <si>
    <t>Организация проведения оплачиваемых общественных работ</t>
  </si>
  <si>
    <t xml:space="preserve">Численность граждан, получивших государственную услугу (направленных на общественные работы) </t>
  </si>
  <si>
    <t>Организация временного трудоустройства</t>
  </si>
  <si>
    <t>Численность граждан, получивших государственную услугу по временному трудоустройству</t>
  </si>
  <si>
    <t>Социальная адаптация безработных граждан на рынке труда</t>
  </si>
  <si>
    <t>Численность граждан, получивших государственную услугу по социальной адаптации</t>
  </si>
  <si>
    <t>Содействие самозанятости безработных граждан, включая 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</si>
  <si>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Численность граждан, получивших государственную услугу по самозанятости</t>
  </si>
  <si>
    <t>Содействие безработным гражданам в переезде в  другую местность для временного трудоустройства по имеющейся у них профессии (специальности)</t>
  </si>
  <si>
    <t>Численность граждан, получивших государственную услугу по содействию безработным гражданам в переезде</t>
  </si>
  <si>
    <t>Содействие безработным гражданам и членам их семей в переселении в другую местность на новое место жительства для трудоустройства по имеющейся у них профессии (специальности)</t>
  </si>
  <si>
    <t>Численность граждан, получивших государственную услугу по содействию безработным гражданам и членам их семей в переселении</t>
  </si>
  <si>
    <t>Организация осуществления социальных выплат гражданам, признанным в установленном порядке безработными</t>
  </si>
  <si>
    <t>Численность безработных граждан, которым назначены социальные выплаты</t>
  </si>
  <si>
    <t>Оказание содействия в трудоустройстве на оборудованные (оснащенные) рабочие места</t>
  </si>
  <si>
    <t>Численность граждан, трудоустроенных на оборудованные (оснащенные) рабочие места</t>
  </si>
  <si>
    <t>Организация сопровождения при содействии занятости инвалидов</t>
  </si>
  <si>
    <t xml:space="preserve">Численность инвалидов, обратившихся за государственной услугой по организации сопровождения при содействии занятости населения </t>
  </si>
  <si>
    <t>Информирование о положении на рынке труда в субъекте  Российской Федерации (очное)</t>
  </si>
  <si>
    <t>Численность граждан и работодателей, обратившихся за услугой</t>
  </si>
  <si>
    <t>Информирование о положении на рынке труда в субъекте Российской Федерации (в электронной форме)</t>
  </si>
  <si>
    <t>Численность граждан  и работодателей, обратившихся за услугой</t>
  </si>
  <si>
    <t>Организация ярмарок вакансий и учебных рабочих мест</t>
  </si>
  <si>
    <t>Количество проведенных ярмарок вакансий и учебных рабочих мест</t>
  </si>
  <si>
    <t>Регистрация граждан в целях содействия в поиске подходящей работы, а также регистрация безработных граждан</t>
  </si>
  <si>
    <t xml:space="preserve">Численность граждан, зарегистрированных в качестве безработных и  численность граждан, зарегистрированных в целях содействия в поиске подходящей работы, обратившихся за услугой </t>
  </si>
  <si>
    <t>Организация и проведение специальных мероприятий по профилированию безработных граждан (распределению безработных граждан на группы в зависимости от профиля их предыдущей профессиональной деятельности, уровня образования, пола, возраста и других социально-демографических характеристик в целях оказания им наиболее эффективной помощи при содействии в трудоустройстве с учетом складывающейся ситуации на рынке труда)</t>
  </si>
  <si>
    <t>Численнность граждан, прошедших профилирование</t>
  </si>
  <si>
    <t>Содействие работодателям в привлечении трудовых ресурсов в рамках реализации региональных программ повышения мобильности трудовых ресурсов</t>
  </si>
  <si>
    <t>Численность работодателей, получивших услугу</t>
  </si>
  <si>
    <t xml:space="preserve">Итого по министерству (ведомству) </t>
  </si>
  <si>
    <t>Министерство цифрового развития Мурманской области</t>
  </si>
  <si>
    <t xml:space="preserve"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</t>
  </si>
  <si>
    <t>Количество ИС обеспечения типовой деятельности</t>
  </si>
  <si>
    <t>Доля запросов на обслуживание ИС, выполненная в срок</t>
  </si>
  <si>
    <t>процент</t>
  </si>
  <si>
    <t>Количество автоматизированных рабочих мест</t>
  </si>
  <si>
    <t>Доля запросов на обслуживание, выполненная в срок</t>
  </si>
  <si>
    <t>Количество компонентов инфраструктуры</t>
  </si>
  <si>
    <t>доступность</t>
  </si>
  <si>
    <t xml:space="preserve">Объем средств на финансовое обеспечение оказания соответствующей государственной услуги (выполнения работы)
</t>
  </si>
  <si>
    <t xml:space="preserve">Осуществление работ по обеспечению требований информационной безопасности </t>
  </si>
  <si>
    <t>Эффективность  функционирования подсистем безопасности ИС по предотвращению инцидентов</t>
  </si>
  <si>
    <t xml:space="preserve">процент       </t>
  </si>
  <si>
    <t>Количество средств ВТ входящих в состав защищаемых объеектов информатизации</t>
  </si>
  <si>
    <t>Обслуживание защищенных сетей (ЗС) других операторов информационных систем</t>
  </si>
  <si>
    <t xml:space="preserve">Создание и развитие информационных систем и компонентов информационно-телекоммуникационной инфраструктуры </t>
  </si>
  <si>
    <t>Количество ИС обеспечения специальной деятельности</t>
  </si>
  <si>
    <t xml:space="preserve">доступность </t>
  </si>
  <si>
    <t xml:space="preserve">Организация работы Центра управления регионом (ЦУР) </t>
  </si>
  <si>
    <t>Количество ИС  интегрированных в ЦУР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</si>
  <si>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 (19001000100000001007101)</t>
  </si>
  <si>
    <t>Ведение базы данных регистрации граждан в жилых помещениях (нет)</t>
  </si>
  <si>
    <t>14.1.</t>
  </si>
  <si>
    <t>14.3.</t>
  </si>
  <si>
    <t>14.2.</t>
  </si>
  <si>
    <t>14.4.</t>
  </si>
  <si>
    <t>14.5.</t>
  </si>
  <si>
    <t>14.6.</t>
  </si>
  <si>
    <t>Министерство развития Арктики и экономики Мурманской области</t>
  </si>
  <si>
    <t xml:space="preserve">Предоставление информационной и консультационной поддержки субъектам малого и среднего предпринимательства </t>
  </si>
  <si>
    <t>Консультирование</t>
  </si>
  <si>
    <t>Проведение экспертизы пакета конкурсной документации (ПКД), представленной СМСП на получение государственной поддержки</t>
  </si>
  <si>
    <t>Проведение мониторинга деятельности субъектов малого и среднего предпринимательства - получателей государственной поддержки</t>
  </si>
  <si>
    <t>15.1.</t>
  </si>
  <si>
    <t>15.2.</t>
  </si>
  <si>
    <t>15.3.</t>
  </si>
  <si>
    <t>Сведения о выполнении государственными учреждениями Мурманской области государственных заданий на оказание государственных услуг (выполнение работ), а также об объемах средств на их финансовое обеспечение за 2021 год*</t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</si>
  <si>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2"/>
        <color indexed="8"/>
        <rFont val="Times New Roman"/>
        <family val="1"/>
        <charset val="204"/>
      </rPr>
      <t>частично</t>
    </r>
    <r>
      <rPr>
        <sz val="12"/>
        <color indexed="8"/>
        <rFont val="Times New Roman"/>
        <family val="1"/>
        <charset val="204"/>
      </rPr>
      <t xml:space="preserve"> утратившиму способность либо возможность осуществлять самообслуживание (платно)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</si>
  <si>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2"/>
        <color indexed="8"/>
        <rFont val="Times New Roman"/>
        <family val="1"/>
        <charset val="204"/>
      </rPr>
      <t>полностью</t>
    </r>
    <r>
      <rPr>
        <sz val="12"/>
        <color indexed="8"/>
        <rFont val="Times New Roman"/>
        <family val="1"/>
        <charset val="204"/>
      </rPr>
      <t xml:space="preserve"> утратившему способность либо возможность осуществлять самообслуживание (платно)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</si>
  <si>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2"/>
        <color indexed="8"/>
        <rFont val="Times New Roman"/>
        <family val="1"/>
        <charset val="204"/>
      </rPr>
      <t>частично</t>
    </r>
    <r>
      <rPr>
        <sz val="12"/>
        <color indexed="8"/>
        <rFont val="Times New Roman"/>
        <family val="1"/>
        <charset val="204"/>
      </rPr>
      <t xml:space="preserve"> утратившиму способность либо возможность осуществлять самообслуживание (бесплатно)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</si>
  <si>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2"/>
        <color indexed="8"/>
        <rFont val="Times New Roman"/>
        <family val="1"/>
        <charset val="204"/>
      </rPr>
      <t xml:space="preserve">полностью </t>
    </r>
    <r>
      <rPr>
        <sz val="12"/>
        <color indexed="8"/>
        <rFont val="Times New Roman"/>
        <family val="1"/>
        <charset val="204"/>
      </rPr>
      <t>утратившему способность либо возможность осуществлять самообслуживание (бесплатно)</t>
    </r>
  </si>
  <si>
    <r>
      <t xml:space="preserve"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</t>
    </r>
    <r>
      <rPr>
        <b/>
        <sz val="12"/>
        <color indexed="8"/>
        <rFont val="Times New Roman"/>
        <family val="1"/>
        <charset val="204"/>
      </rPr>
      <t>частично</t>
    </r>
    <r>
      <rPr>
        <sz val="12"/>
        <color indexed="8"/>
        <rFont val="Times New Roman"/>
        <family val="1"/>
        <charset val="204"/>
      </rPr>
      <t xml:space="preserve"> утратившему способность либо возможность осуществлять самообслуживание в полустационарной форме социального обслуживания (платно)</t>
    </r>
  </si>
  <si>
    <t>11.20.</t>
  </si>
  <si>
    <t>11.19.</t>
  </si>
  <si>
    <t>11.18.</t>
  </si>
  <si>
    <t>11.17.</t>
  </si>
  <si>
    <t>11.16.</t>
  </si>
  <si>
    <t>11.15.</t>
  </si>
  <si>
    <t>11.14.</t>
  </si>
  <si>
    <t>11.13.</t>
  </si>
  <si>
    <t>11.12.</t>
  </si>
  <si>
    <t>11.11.</t>
  </si>
  <si>
    <t>11.10.</t>
  </si>
  <si>
    <t>11.9.</t>
  </si>
  <si>
    <t>11.8.</t>
  </si>
  <si>
    <t>11.7.</t>
  </si>
  <si>
    <t>11.6.</t>
  </si>
  <si>
    <t>11.5.</t>
  </si>
  <si>
    <t>11.4.</t>
  </si>
  <si>
    <t>11.3.</t>
  </si>
  <si>
    <t>11.2.</t>
  </si>
  <si>
    <t>11.1.</t>
  </si>
  <si>
    <t>11.21.</t>
  </si>
  <si>
    <t>11.22.</t>
  </si>
  <si>
    <t>11.23.</t>
  </si>
  <si>
    <t>11.24.</t>
  </si>
  <si>
    <t>11.25.</t>
  </si>
  <si>
    <t>11.26.</t>
  </si>
  <si>
    <t>11.27.</t>
  </si>
  <si>
    <t>11.28.</t>
  </si>
  <si>
    <t>11.29.</t>
  </si>
  <si>
    <t>11.30.</t>
  </si>
  <si>
    <t>11.31.</t>
  </si>
  <si>
    <t>11.32.</t>
  </si>
  <si>
    <t>11.33.</t>
  </si>
  <si>
    <t>11.34.</t>
  </si>
  <si>
    <t>11.35.</t>
  </si>
  <si>
    <t>11.36.</t>
  </si>
  <si>
    <t>11.37.</t>
  </si>
  <si>
    <t>11.38.</t>
  </si>
  <si>
    <t>11.39.</t>
  </si>
  <si>
    <t>11.40.</t>
  </si>
  <si>
    <t>11.41.</t>
  </si>
  <si>
    <t>11.42.</t>
  </si>
  <si>
    <t>11.43.</t>
  </si>
  <si>
    <t>11.44.</t>
  </si>
  <si>
    <t>11.45.</t>
  </si>
  <si>
    <t>11.46.</t>
  </si>
  <si>
    <t>11.47.</t>
  </si>
  <si>
    <t>11.48.</t>
  </si>
  <si>
    <t>11.49.</t>
  </si>
  <si>
    <t>11.50.</t>
  </si>
  <si>
    <t>11.51.</t>
  </si>
  <si>
    <t>11.52.</t>
  </si>
  <si>
    <t>11.53.</t>
  </si>
  <si>
    <t>11.54.</t>
  </si>
  <si>
    <t>11.55.</t>
  </si>
  <si>
    <t>11.56.</t>
  </si>
  <si>
    <t>11.57.</t>
  </si>
  <si>
    <t>11.58.</t>
  </si>
  <si>
    <t>11.59.</t>
  </si>
  <si>
    <t>11.60.</t>
  </si>
  <si>
    <t>11.61.</t>
  </si>
  <si>
    <t>11.62.</t>
  </si>
  <si>
    <t>11.63.</t>
  </si>
  <si>
    <t>11.64.</t>
  </si>
  <si>
    <t>ИТОГО объем финансового обеспечения государственных услуг (работ)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</si>
</sst>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49" fontId="6" fillId="0" borderId="2" xfId="0" applyNumberFormat="1" applyFont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wrapText="1"/>
    </xf>
    <xf numFmtId="3" fontId="6" fillId="0" borderId="2" xfId="2" applyNumberFormat="1" applyFont="1" applyFill="1" applyBorder="1" applyAlignment="1">
      <alignment horizontal="left" vertical="center" wrapText="1"/>
    </xf>
    <xf numFmtId="3" fontId="6" fillId="0" borderId="2" xfId="2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2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164" fontId="7" fillId="4" borderId="2" xfId="0" applyNumberFormat="1" applyFont="1" applyFill="1" applyBorder="1" applyAlignment="1">
      <alignment horizontal="left" vertical="top" wrapText="1"/>
    </xf>
    <xf numFmtId="164" fontId="7" fillId="3" borderId="2" xfId="0" applyNumberFormat="1" applyFont="1" applyFill="1" applyBorder="1" applyAlignment="1">
      <alignment horizontal="left" vertical="top" wrapText="1"/>
    </xf>
    <xf numFmtId="0" fontId="3" fillId="5" borderId="0" xfId="0" applyFont="1" applyFill="1"/>
    <xf numFmtId="0" fontId="12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 wrapText="1"/>
    </xf>
    <xf numFmtId="164" fontId="6" fillId="0" borderId="2" xfId="0" applyNumberFormat="1" applyFont="1" applyFill="1" applyBorder="1" applyAlignment="1">
      <alignment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5" borderId="2" xfId="0" applyNumberFormat="1" applyFont="1" applyFill="1" applyBorder="1" applyAlignment="1">
      <alignment vertical="top" wrapText="1"/>
    </xf>
    <xf numFmtId="164" fontId="6" fillId="5" borderId="2" xfId="0" applyNumberFormat="1" applyFont="1" applyFill="1" applyBorder="1" applyAlignment="1">
      <alignment horizontal="center" vertical="top" wrapText="1"/>
    </xf>
    <xf numFmtId="49" fontId="7" fillId="3" borderId="2" xfId="0" applyNumberFormat="1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top" wrapText="1"/>
    </xf>
    <xf numFmtId="4" fontId="8" fillId="3" borderId="2" xfId="0" applyNumberFormat="1" applyFont="1" applyFill="1" applyBorder="1" applyAlignment="1">
      <alignment horizontal="center" vertical="top" wrapText="1"/>
    </xf>
    <xf numFmtId="4" fontId="8" fillId="3" borderId="2" xfId="0" applyNumberFormat="1" applyFont="1" applyFill="1" applyBorder="1" applyAlignment="1">
      <alignment horizontal="center" vertical="top"/>
    </xf>
    <xf numFmtId="4" fontId="7" fillId="3" borderId="2" xfId="0" applyNumberFormat="1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7" fillId="4" borderId="2" xfId="0" applyNumberFormat="1" applyFont="1" applyFill="1" applyBorder="1" applyAlignment="1">
      <alignment horizontal="center" vertical="top" wrapText="1"/>
    </xf>
    <xf numFmtId="164" fontId="8" fillId="3" borderId="2" xfId="0" applyNumberFormat="1" applyFont="1" applyFill="1" applyBorder="1" applyAlignment="1">
      <alignment horizontal="center" vertical="top" wrapText="1"/>
    </xf>
    <xf numFmtId="164" fontId="8" fillId="3" borderId="2" xfId="0" applyNumberFormat="1" applyFont="1" applyFill="1" applyBorder="1" applyAlignment="1">
      <alignment horizontal="center" vertical="top"/>
    </xf>
    <xf numFmtId="164" fontId="7" fillId="3" borderId="2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/>
    </xf>
    <xf numFmtId="164" fontId="6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 wrapText="1"/>
    </xf>
    <xf numFmtId="164" fontId="6" fillId="5" borderId="2" xfId="0" applyNumberFormat="1" applyFont="1" applyFill="1" applyBorder="1" applyAlignment="1">
      <alignment horizontal="center" vertical="top"/>
    </xf>
    <xf numFmtId="164" fontId="10" fillId="0" borderId="2" xfId="1" applyNumberFormat="1" applyFont="1" applyFill="1" applyBorder="1" applyAlignment="1">
      <alignment horizontal="center" vertical="top" wrapText="1"/>
    </xf>
    <xf numFmtId="164" fontId="6" fillId="0" borderId="2" xfId="2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5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</cellXfs>
  <cellStyles count="8">
    <cellStyle name="Обычный" xfId="0" builtinId="0"/>
    <cellStyle name="Обычный 2" xfId="3"/>
    <cellStyle name="Обычный 2 2" xfId="4"/>
    <cellStyle name="Обычный 3" xfId="2"/>
    <cellStyle name="Финансовый" xfId="1" builtinId="3"/>
    <cellStyle name="Финансовый 2" xfId="5"/>
    <cellStyle name="Финансовый 3" xfId="6"/>
    <cellStyle name="Финансовый 4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35"/>
  <sheetViews>
    <sheetView tabSelected="1" zoomScale="85" zoomScaleNormal="85" workbookViewId="0">
      <selection activeCell="B10" sqref="B10:B11"/>
    </sheetView>
  </sheetViews>
  <sheetFormatPr defaultRowHeight="15" x14ac:dyDescent="0.25"/>
  <cols>
    <col min="2" max="2" width="48.140625" customWidth="1"/>
    <col min="3" max="3" width="45.42578125" style="77" customWidth="1"/>
    <col min="4" max="4" width="19.7109375" customWidth="1"/>
    <col min="5" max="5" width="24" customWidth="1"/>
    <col min="6" max="6" width="20.42578125" customWidth="1"/>
    <col min="7" max="7" width="21.85546875" customWidth="1"/>
    <col min="8" max="9" width="27.28515625" customWidth="1"/>
  </cols>
  <sheetData>
    <row r="2" spans="1:9" ht="53.25" customHeight="1" x14ac:dyDescent="0.25">
      <c r="B2" s="67" t="s">
        <v>821</v>
      </c>
      <c r="C2" s="67"/>
      <c r="D2" s="67"/>
      <c r="E2" s="67"/>
      <c r="F2" s="67"/>
      <c r="G2" s="67"/>
      <c r="H2" s="67"/>
      <c r="I2" s="67"/>
    </row>
    <row r="3" spans="1:9" ht="15" customHeight="1" x14ac:dyDescent="0.25">
      <c r="A3" s="69" t="s">
        <v>0</v>
      </c>
      <c r="B3" s="65" t="s">
        <v>1</v>
      </c>
      <c r="C3" s="65" t="s">
        <v>2</v>
      </c>
      <c r="D3" s="65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188</v>
      </c>
    </row>
    <row r="4" spans="1:9" ht="80.25" customHeight="1" x14ac:dyDescent="0.25">
      <c r="A4" s="69"/>
      <c r="B4" s="65"/>
      <c r="C4" s="65"/>
      <c r="D4" s="65"/>
      <c r="E4" s="66"/>
      <c r="F4" s="66"/>
      <c r="G4" s="66" t="s">
        <v>8</v>
      </c>
      <c r="H4" s="66"/>
      <c r="I4" s="66"/>
    </row>
    <row r="5" spans="1:9" ht="17.25" customHeight="1" x14ac:dyDescent="0.25">
      <c r="A5" s="28" t="s">
        <v>9</v>
      </c>
      <c r="B5" s="29" t="s">
        <v>10</v>
      </c>
      <c r="C5" s="30"/>
      <c r="D5" s="29"/>
      <c r="E5" s="31"/>
      <c r="F5" s="32"/>
      <c r="G5" s="32"/>
      <c r="H5" s="33"/>
      <c r="I5" s="33"/>
    </row>
    <row r="6" spans="1:9" ht="31.5" x14ac:dyDescent="0.25">
      <c r="A6" s="68" t="s">
        <v>11</v>
      </c>
      <c r="B6" s="58" t="s">
        <v>12</v>
      </c>
      <c r="C6" s="46" t="s">
        <v>13</v>
      </c>
      <c r="D6" s="10" t="s">
        <v>14</v>
      </c>
      <c r="E6" s="25">
        <v>88</v>
      </c>
      <c r="F6" s="25">
        <v>88</v>
      </c>
      <c r="G6" s="25">
        <v>145</v>
      </c>
      <c r="H6" s="25">
        <v>145</v>
      </c>
      <c r="I6" s="25">
        <f>H6/G6%</f>
        <v>100</v>
      </c>
    </row>
    <row r="7" spans="1:9" ht="63" x14ac:dyDescent="0.25">
      <c r="A7" s="68"/>
      <c r="B7" s="58"/>
      <c r="C7" s="4" t="s">
        <v>194</v>
      </c>
      <c r="D7" s="10" t="s">
        <v>15</v>
      </c>
      <c r="E7" s="25">
        <v>15191.1</v>
      </c>
      <c r="F7" s="25">
        <v>15293.2</v>
      </c>
      <c r="G7" s="25">
        <v>18079</v>
      </c>
      <c r="H7" s="25">
        <v>18079</v>
      </c>
      <c r="I7" s="25">
        <f t="shared" ref="I7:I70" si="0">H7/G7%</f>
        <v>100</v>
      </c>
    </row>
    <row r="8" spans="1:9" ht="15.75" x14ac:dyDescent="0.25">
      <c r="A8" s="68" t="s">
        <v>16</v>
      </c>
      <c r="B8" s="58" t="s">
        <v>17</v>
      </c>
      <c r="C8" s="46" t="s">
        <v>18</v>
      </c>
      <c r="D8" s="10" t="s">
        <v>19</v>
      </c>
      <c r="E8" s="25">
        <v>10</v>
      </c>
      <c r="F8" s="25">
        <v>10</v>
      </c>
      <c r="G8" s="25">
        <v>10</v>
      </c>
      <c r="H8" s="25">
        <v>10</v>
      </c>
      <c r="I8" s="25">
        <f t="shared" si="0"/>
        <v>100</v>
      </c>
    </row>
    <row r="9" spans="1:9" ht="67.5" customHeight="1" x14ac:dyDescent="0.25">
      <c r="A9" s="68"/>
      <c r="B9" s="58"/>
      <c r="C9" s="48" t="s">
        <v>194</v>
      </c>
      <c r="D9" s="10" t="s">
        <v>15</v>
      </c>
      <c r="E9" s="25">
        <v>1751.4</v>
      </c>
      <c r="F9" s="25">
        <v>1751.4</v>
      </c>
      <c r="G9" s="25">
        <v>1751.4</v>
      </c>
      <c r="H9" s="25">
        <v>1751.4</v>
      </c>
      <c r="I9" s="25">
        <f t="shared" si="0"/>
        <v>100.00000000000001</v>
      </c>
    </row>
    <row r="10" spans="1:9" ht="15.75" x14ac:dyDescent="0.25">
      <c r="A10" s="68" t="s">
        <v>20</v>
      </c>
      <c r="B10" s="58" t="s">
        <v>21</v>
      </c>
      <c r="C10" s="46" t="s">
        <v>18</v>
      </c>
      <c r="D10" s="10" t="s">
        <v>19</v>
      </c>
      <c r="E10" s="25">
        <v>100</v>
      </c>
      <c r="F10" s="25">
        <v>100</v>
      </c>
      <c r="G10" s="25">
        <v>100</v>
      </c>
      <c r="H10" s="25">
        <v>100</v>
      </c>
      <c r="I10" s="25">
        <f t="shared" si="0"/>
        <v>100</v>
      </c>
    </row>
    <row r="11" spans="1:9" ht="66.75" customHeight="1" x14ac:dyDescent="0.25">
      <c r="A11" s="68"/>
      <c r="B11" s="58"/>
      <c r="C11" s="48" t="s">
        <v>194</v>
      </c>
      <c r="D11" s="10" t="s">
        <v>15</v>
      </c>
      <c r="E11" s="25">
        <v>22782</v>
      </c>
      <c r="F11" s="25">
        <v>24565.5</v>
      </c>
      <c r="G11" s="25">
        <v>24565.5</v>
      </c>
      <c r="H11" s="25">
        <v>24565.5</v>
      </c>
      <c r="I11" s="25">
        <f t="shared" si="0"/>
        <v>100</v>
      </c>
    </row>
    <row r="12" spans="1:9" ht="78.75" customHeight="1" x14ac:dyDescent="0.25">
      <c r="A12" s="68" t="s">
        <v>22</v>
      </c>
      <c r="B12" s="58" t="s">
        <v>23</v>
      </c>
      <c r="C12" s="46" t="s">
        <v>18</v>
      </c>
      <c r="D12" s="10" t="s">
        <v>19</v>
      </c>
      <c r="E12" s="25">
        <v>15</v>
      </c>
      <c r="F12" s="25">
        <v>15</v>
      </c>
      <c r="G12" s="25">
        <v>15</v>
      </c>
      <c r="H12" s="25">
        <v>15</v>
      </c>
      <c r="I12" s="25">
        <f t="shared" si="0"/>
        <v>100</v>
      </c>
    </row>
    <row r="13" spans="1:9" ht="48" customHeight="1" x14ac:dyDescent="0.25">
      <c r="A13" s="68"/>
      <c r="B13" s="58"/>
      <c r="C13" s="48" t="s">
        <v>194</v>
      </c>
      <c r="D13" s="10" t="s">
        <v>15</v>
      </c>
      <c r="E13" s="25">
        <v>1462.4</v>
      </c>
      <c r="F13" s="25">
        <v>1462.4</v>
      </c>
      <c r="G13" s="25">
        <v>1462.4</v>
      </c>
      <c r="H13" s="25">
        <v>1462.4</v>
      </c>
      <c r="I13" s="25">
        <f t="shared" si="0"/>
        <v>100</v>
      </c>
    </row>
    <row r="14" spans="1:9" ht="15.75" x14ac:dyDescent="0.25">
      <c r="A14" s="68" t="s">
        <v>24</v>
      </c>
      <c r="B14" s="58" t="s">
        <v>25</v>
      </c>
      <c r="C14" s="46" t="s">
        <v>18</v>
      </c>
      <c r="D14" s="10" t="s">
        <v>19</v>
      </c>
      <c r="E14" s="25">
        <v>13</v>
      </c>
      <c r="F14" s="25">
        <v>13</v>
      </c>
      <c r="G14" s="25">
        <v>13</v>
      </c>
      <c r="H14" s="25">
        <v>13</v>
      </c>
      <c r="I14" s="25">
        <f t="shared" si="0"/>
        <v>100</v>
      </c>
    </row>
    <row r="15" spans="1:9" ht="63" customHeight="1" x14ac:dyDescent="0.25">
      <c r="A15" s="68"/>
      <c r="B15" s="58"/>
      <c r="C15" s="48" t="s">
        <v>194</v>
      </c>
      <c r="D15" s="10" t="s">
        <v>15</v>
      </c>
      <c r="E15" s="25">
        <v>1989</v>
      </c>
      <c r="F15" s="25">
        <v>1989</v>
      </c>
      <c r="G15" s="25">
        <v>1989</v>
      </c>
      <c r="H15" s="25">
        <v>1989</v>
      </c>
      <c r="I15" s="25">
        <f t="shared" si="0"/>
        <v>100</v>
      </c>
    </row>
    <row r="16" spans="1:9" ht="15.75" x14ac:dyDescent="0.25">
      <c r="A16" s="68" t="s">
        <v>26</v>
      </c>
      <c r="B16" s="58" t="s">
        <v>27</v>
      </c>
      <c r="C16" s="46" t="s">
        <v>18</v>
      </c>
      <c r="D16" s="10" t="s">
        <v>19</v>
      </c>
      <c r="E16" s="25">
        <v>1046</v>
      </c>
      <c r="F16" s="25">
        <v>1046</v>
      </c>
      <c r="G16" s="25">
        <v>1046</v>
      </c>
      <c r="H16" s="25">
        <v>1046</v>
      </c>
      <c r="I16" s="25">
        <f t="shared" si="0"/>
        <v>99.999999999999986</v>
      </c>
    </row>
    <row r="17" spans="1:9" ht="65.25" customHeight="1" x14ac:dyDescent="0.25">
      <c r="A17" s="68"/>
      <c r="B17" s="58"/>
      <c r="C17" s="48" t="s">
        <v>194</v>
      </c>
      <c r="D17" s="10" t="s">
        <v>15</v>
      </c>
      <c r="E17" s="25">
        <v>70523.899999999994</v>
      </c>
      <c r="F17" s="25">
        <v>70523.899999999994</v>
      </c>
      <c r="G17" s="25">
        <v>70523.899999999994</v>
      </c>
      <c r="H17" s="25">
        <v>70523.899999999994</v>
      </c>
      <c r="I17" s="25">
        <f t="shared" si="0"/>
        <v>100</v>
      </c>
    </row>
    <row r="18" spans="1:9" ht="15.75" x14ac:dyDescent="0.25">
      <c r="A18" s="68" t="s">
        <v>28</v>
      </c>
      <c r="B18" s="58" t="s">
        <v>29</v>
      </c>
      <c r="C18" s="46" t="s">
        <v>18</v>
      </c>
      <c r="D18" s="10" t="s">
        <v>19</v>
      </c>
      <c r="E18" s="25">
        <v>225</v>
      </c>
      <c r="F18" s="25">
        <v>225</v>
      </c>
      <c r="G18" s="25">
        <v>225</v>
      </c>
      <c r="H18" s="25">
        <v>225</v>
      </c>
      <c r="I18" s="25">
        <f t="shared" si="0"/>
        <v>100</v>
      </c>
    </row>
    <row r="19" spans="1:9" ht="63" x14ac:dyDescent="0.25">
      <c r="A19" s="68"/>
      <c r="B19" s="58"/>
      <c r="C19" s="48" t="s">
        <v>194</v>
      </c>
      <c r="D19" s="10" t="s">
        <v>15</v>
      </c>
      <c r="E19" s="25">
        <v>90629.2</v>
      </c>
      <c r="F19" s="25">
        <v>90629.2</v>
      </c>
      <c r="G19" s="25">
        <v>90629.2</v>
      </c>
      <c r="H19" s="25">
        <v>90628.2</v>
      </c>
      <c r="I19" s="25">
        <f t="shared" si="0"/>
        <v>99.998896602860896</v>
      </c>
    </row>
    <row r="20" spans="1:9" ht="15.75" x14ac:dyDescent="0.25">
      <c r="A20" s="68" t="s">
        <v>30</v>
      </c>
      <c r="B20" s="58" t="s">
        <v>31</v>
      </c>
      <c r="C20" s="46" t="s">
        <v>18</v>
      </c>
      <c r="D20" s="10" t="s">
        <v>19</v>
      </c>
      <c r="E20" s="25">
        <v>360</v>
      </c>
      <c r="F20" s="25">
        <v>360</v>
      </c>
      <c r="G20" s="25">
        <v>385</v>
      </c>
      <c r="H20" s="25">
        <v>385</v>
      </c>
      <c r="I20" s="25">
        <f t="shared" si="0"/>
        <v>100</v>
      </c>
    </row>
    <row r="21" spans="1:9" ht="63" x14ac:dyDescent="0.25">
      <c r="A21" s="68"/>
      <c r="B21" s="58"/>
      <c r="C21" s="48" t="s">
        <v>194</v>
      </c>
      <c r="D21" s="10" t="s">
        <v>15</v>
      </c>
      <c r="E21" s="25">
        <v>91650.6</v>
      </c>
      <c r="F21" s="25">
        <v>91650.6</v>
      </c>
      <c r="G21" s="25">
        <v>98015.3</v>
      </c>
      <c r="H21" s="25">
        <v>98015.3</v>
      </c>
      <c r="I21" s="25">
        <f t="shared" si="0"/>
        <v>100</v>
      </c>
    </row>
    <row r="22" spans="1:9" ht="15.75" x14ac:dyDescent="0.25">
      <c r="A22" s="68" t="s">
        <v>32</v>
      </c>
      <c r="B22" s="58" t="s">
        <v>33</v>
      </c>
      <c r="C22" s="46" t="s">
        <v>18</v>
      </c>
      <c r="D22" s="10" t="s">
        <v>19</v>
      </c>
      <c r="E22" s="25">
        <v>305</v>
      </c>
      <c r="F22" s="25">
        <v>305</v>
      </c>
      <c r="G22" s="25">
        <v>305</v>
      </c>
      <c r="H22" s="25">
        <v>305</v>
      </c>
      <c r="I22" s="25">
        <f t="shared" si="0"/>
        <v>100</v>
      </c>
    </row>
    <row r="23" spans="1:9" ht="66.75" customHeight="1" x14ac:dyDescent="0.25">
      <c r="A23" s="68"/>
      <c r="B23" s="58"/>
      <c r="C23" s="48" t="s">
        <v>194</v>
      </c>
      <c r="D23" s="10" t="s">
        <v>15</v>
      </c>
      <c r="E23" s="25">
        <v>106120.4</v>
      </c>
      <c r="F23" s="25">
        <v>106120.4</v>
      </c>
      <c r="G23" s="25">
        <v>106120.4</v>
      </c>
      <c r="H23" s="25">
        <v>106120.4</v>
      </c>
      <c r="I23" s="25">
        <f t="shared" si="0"/>
        <v>100</v>
      </c>
    </row>
    <row r="24" spans="1:9" ht="15.75" x14ac:dyDescent="0.25">
      <c r="A24" s="68" t="s">
        <v>34</v>
      </c>
      <c r="B24" s="58" t="s">
        <v>35</v>
      </c>
      <c r="C24" s="46" t="s">
        <v>18</v>
      </c>
      <c r="D24" s="10" t="s">
        <v>19</v>
      </c>
      <c r="E24" s="25">
        <v>32</v>
      </c>
      <c r="F24" s="25">
        <v>32</v>
      </c>
      <c r="G24" s="25">
        <v>32</v>
      </c>
      <c r="H24" s="25">
        <v>32</v>
      </c>
      <c r="I24" s="25">
        <f t="shared" si="0"/>
        <v>100</v>
      </c>
    </row>
    <row r="25" spans="1:9" ht="63" x14ac:dyDescent="0.25">
      <c r="A25" s="68"/>
      <c r="B25" s="58"/>
      <c r="C25" s="48" t="s">
        <v>194</v>
      </c>
      <c r="D25" s="10" t="s">
        <v>15</v>
      </c>
      <c r="E25" s="25">
        <v>14169.5</v>
      </c>
      <c r="F25" s="25">
        <v>14169.5</v>
      </c>
      <c r="G25" s="25">
        <v>14169.5</v>
      </c>
      <c r="H25" s="25">
        <v>14169.5</v>
      </c>
      <c r="I25" s="25">
        <f t="shared" si="0"/>
        <v>100</v>
      </c>
    </row>
    <row r="26" spans="1:9" ht="15.75" x14ac:dyDescent="0.25">
      <c r="A26" s="68" t="s">
        <v>36</v>
      </c>
      <c r="B26" s="58" t="s">
        <v>37</v>
      </c>
      <c r="C26" s="46" t="s">
        <v>18</v>
      </c>
      <c r="D26" s="10" t="s">
        <v>19</v>
      </c>
      <c r="E26" s="25">
        <v>5</v>
      </c>
      <c r="F26" s="25">
        <v>5</v>
      </c>
      <c r="G26" s="25">
        <v>5</v>
      </c>
      <c r="H26" s="25">
        <v>5</v>
      </c>
      <c r="I26" s="25">
        <f t="shared" si="0"/>
        <v>100</v>
      </c>
    </row>
    <row r="27" spans="1:9" ht="68.25" customHeight="1" x14ac:dyDescent="0.25">
      <c r="A27" s="68"/>
      <c r="B27" s="58"/>
      <c r="C27" s="48" t="s">
        <v>194</v>
      </c>
      <c r="D27" s="10" t="s">
        <v>15</v>
      </c>
      <c r="E27" s="25">
        <v>8021</v>
      </c>
      <c r="F27" s="25">
        <v>8021</v>
      </c>
      <c r="G27" s="25">
        <v>8021</v>
      </c>
      <c r="H27" s="25">
        <v>8021</v>
      </c>
      <c r="I27" s="25">
        <f t="shared" si="0"/>
        <v>100.00000000000001</v>
      </c>
    </row>
    <row r="28" spans="1:9" ht="15.75" x14ac:dyDescent="0.25">
      <c r="A28" s="68" t="s">
        <v>38</v>
      </c>
      <c r="B28" s="58" t="s">
        <v>39</v>
      </c>
      <c r="C28" s="46" t="s">
        <v>18</v>
      </c>
      <c r="D28" s="10" t="s">
        <v>19</v>
      </c>
      <c r="E28" s="25">
        <v>5</v>
      </c>
      <c r="F28" s="25">
        <v>5</v>
      </c>
      <c r="G28" s="25">
        <v>5</v>
      </c>
      <c r="H28" s="25">
        <v>5</v>
      </c>
      <c r="I28" s="25">
        <f t="shared" si="0"/>
        <v>100</v>
      </c>
    </row>
    <row r="29" spans="1:9" ht="67.5" customHeight="1" x14ac:dyDescent="0.25">
      <c r="A29" s="68"/>
      <c r="B29" s="58"/>
      <c r="C29" s="48" t="s">
        <v>194</v>
      </c>
      <c r="D29" s="10" t="s">
        <v>15</v>
      </c>
      <c r="E29" s="25">
        <v>4997.3999999999996</v>
      </c>
      <c r="F29" s="25">
        <v>4997.3999999999996</v>
      </c>
      <c r="G29" s="25">
        <v>4997.3999999999996</v>
      </c>
      <c r="H29" s="25">
        <v>4997.3999999999996</v>
      </c>
      <c r="I29" s="25">
        <f t="shared" si="0"/>
        <v>100</v>
      </c>
    </row>
    <row r="30" spans="1:9" ht="15.75" x14ac:dyDescent="0.25">
      <c r="A30" s="68" t="s">
        <v>40</v>
      </c>
      <c r="B30" s="58" t="s">
        <v>41</v>
      </c>
      <c r="C30" s="46" t="s">
        <v>18</v>
      </c>
      <c r="D30" s="10" t="s">
        <v>19</v>
      </c>
      <c r="E30" s="25">
        <v>30</v>
      </c>
      <c r="F30" s="25">
        <v>30</v>
      </c>
      <c r="G30" s="25">
        <v>30</v>
      </c>
      <c r="H30" s="25">
        <v>30</v>
      </c>
      <c r="I30" s="25">
        <f t="shared" si="0"/>
        <v>100</v>
      </c>
    </row>
    <row r="31" spans="1:9" ht="63" x14ac:dyDescent="0.25">
      <c r="A31" s="68"/>
      <c r="B31" s="58"/>
      <c r="C31" s="48" t="s">
        <v>194</v>
      </c>
      <c r="D31" s="10" t="s">
        <v>15</v>
      </c>
      <c r="E31" s="25">
        <v>5813.2</v>
      </c>
      <c r="F31" s="25">
        <v>5813.2</v>
      </c>
      <c r="G31" s="25">
        <v>5813.2</v>
      </c>
      <c r="H31" s="25">
        <v>5813.2</v>
      </c>
      <c r="I31" s="25">
        <f t="shared" si="0"/>
        <v>100</v>
      </c>
    </row>
    <row r="32" spans="1:9" ht="15.75" x14ac:dyDescent="0.25">
      <c r="A32" s="68" t="s">
        <v>42</v>
      </c>
      <c r="B32" s="58" t="s">
        <v>43</v>
      </c>
      <c r="C32" s="46" t="s">
        <v>18</v>
      </c>
      <c r="D32" s="10" t="s">
        <v>19</v>
      </c>
      <c r="E32" s="25">
        <v>50</v>
      </c>
      <c r="F32" s="25">
        <v>50</v>
      </c>
      <c r="G32" s="25">
        <v>50</v>
      </c>
      <c r="H32" s="25">
        <v>50</v>
      </c>
      <c r="I32" s="25">
        <f t="shared" si="0"/>
        <v>100</v>
      </c>
    </row>
    <row r="33" spans="1:9" ht="67.5" customHeight="1" x14ac:dyDescent="0.25">
      <c r="A33" s="68"/>
      <c r="B33" s="58"/>
      <c r="C33" s="48" t="s">
        <v>194</v>
      </c>
      <c r="D33" s="10" t="s">
        <v>15</v>
      </c>
      <c r="E33" s="25">
        <v>13365</v>
      </c>
      <c r="F33" s="25">
        <v>13365</v>
      </c>
      <c r="G33" s="25">
        <v>13365</v>
      </c>
      <c r="H33" s="25">
        <v>13365</v>
      </c>
      <c r="I33" s="25">
        <f t="shared" si="0"/>
        <v>100</v>
      </c>
    </row>
    <row r="34" spans="1:9" ht="15.75" x14ac:dyDescent="0.25">
      <c r="A34" s="68" t="s">
        <v>44</v>
      </c>
      <c r="B34" s="58" t="s">
        <v>45</v>
      </c>
      <c r="C34" s="46" t="s">
        <v>18</v>
      </c>
      <c r="D34" s="10" t="s">
        <v>19</v>
      </c>
      <c r="E34" s="25">
        <v>26</v>
      </c>
      <c r="F34" s="25">
        <v>26</v>
      </c>
      <c r="G34" s="25">
        <v>26</v>
      </c>
      <c r="H34" s="25">
        <v>26</v>
      </c>
      <c r="I34" s="25">
        <f t="shared" si="0"/>
        <v>100</v>
      </c>
    </row>
    <row r="35" spans="1:9" ht="66.75" customHeight="1" x14ac:dyDescent="0.25">
      <c r="A35" s="68"/>
      <c r="B35" s="58"/>
      <c r="C35" s="48" t="s">
        <v>194</v>
      </c>
      <c r="D35" s="10" t="s">
        <v>15</v>
      </c>
      <c r="E35" s="25">
        <v>5775.2</v>
      </c>
      <c r="F35" s="25">
        <v>5775.2</v>
      </c>
      <c r="G35" s="25">
        <v>5775.2</v>
      </c>
      <c r="H35" s="25">
        <v>5775.2</v>
      </c>
      <c r="I35" s="25">
        <f t="shared" si="0"/>
        <v>100</v>
      </c>
    </row>
    <row r="36" spans="1:9" ht="15.75" x14ac:dyDescent="0.25">
      <c r="A36" s="68" t="s">
        <v>46</v>
      </c>
      <c r="B36" s="58" t="s">
        <v>47</v>
      </c>
      <c r="C36" s="46" t="s">
        <v>18</v>
      </c>
      <c r="D36" s="10" t="s">
        <v>19</v>
      </c>
      <c r="E36" s="25">
        <v>20</v>
      </c>
      <c r="F36" s="25">
        <v>20</v>
      </c>
      <c r="G36" s="25">
        <v>20</v>
      </c>
      <c r="H36" s="25">
        <v>20</v>
      </c>
      <c r="I36" s="25">
        <f t="shared" si="0"/>
        <v>100</v>
      </c>
    </row>
    <row r="37" spans="1:9" ht="63" x14ac:dyDescent="0.25">
      <c r="A37" s="68"/>
      <c r="B37" s="58"/>
      <c r="C37" s="48" t="s">
        <v>194</v>
      </c>
      <c r="D37" s="10" t="s">
        <v>15</v>
      </c>
      <c r="E37" s="25">
        <v>4784.3999999999996</v>
      </c>
      <c r="F37" s="25">
        <v>4784.3999999999996</v>
      </c>
      <c r="G37" s="25">
        <v>4784.3999999999996</v>
      </c>
      <c r="H37" s="25">
        <v>4784.3999999999996</v>
      </c>
      <c r="I37" s="25">
        <f t="shared" si="0"/>
        <v>100</v>
      </c>
    </row>
    <row r="38" spans="1:9" ht="15.75" x14ac:dyDescent="0.25">
      <c r="A38" s="68" t="s">
        <v>48</v>
      </c>
      <c r="B38" s="58" t="s">
        <v>49</v>
      </c>
      <c r="C38" s="46" t="s">
        <v>18</v>
      </c>
      <c r="D38" s="10" t="s">
        <v>19</v>
      </c>
      <c r="E38" s="25">
        <v>110</v>
      </c>
      <c r="F38" s="25">
        <v>110</v>
      </c>
      <c r="G38" s="25">
        <v>125</v>
      </c>
      <c r="H38" s="25">
        <v>125</v>
      </c>
      <c r="I38" s="25">
        <f t="shared" si="0"/>
        <v>100</v>
      </c>
    </row>
    <row r="39" spans="1:9" ht="63" x14ac:dyDescent="0.25">
      <c r="A39" s="68"/>
      <c r="B39" s="58"/>
      <c r="C39" s="48" t="s">
        <v>194</v>
      </c>
      <c r="D39" s="10" t="s">
        <v>15</v>
      </c>
      <c r="E39" s="25">
        <v>19942.400000000001</v>
      </c>
      <c r="F39" s="25">
        <v>19942.400000000001</v>
      </c>
      <c r="G39" s="25">
        <v>22661.8</v>
      </c>
      <c r="H39" s="25">
        <v>22661.8</v>
      </c>
      <c r="I39" s="25">
        <f t="shared" si="0"/>
        <v>100</v>
      </c>
    </row>
    <row r="40" spans="1:9" ht="31.5" x14ac:dyDescent="0.25">
      <c r="A40" s="68" t="s">
        <v>50</v>
      </c>
      <c r="B40" s="58" t="s">
        <v>51</v>
      </c>
      <c r="C40" s="46" t="s">
        <v>52</v>
      </c>
      <c r="D40" s="10" t="s">
        <v>53</v>
      </c>
      <c r="E40" s="25">
        <v>11030</v>
      </c>
      <c r="F40" s="25">
        <v>11030</v>
      </c>
      <c r="G40" s="25">
        <v>11030</v>
      </c>
      <c r="H40" s="25">
        <v>11056</v>
      </c>
      <c r="I40" s="25">
        <f t="shared" si="0"/>
        <v>100.23572076155939</v>
      </c>
    </row>
    <row r="41" spans="1:9" ht="63" x14ac:dyDescent="0.25">
      <c r="A41" s="68"/>
      <c r="B41" s="58"/>
      <c r="C41" s="48" t="s">
        <v>194</v>
      </c>
      <c r="D41" s="10" t="s">
        <v>15</v>
      </c>
      <c r="E41" s="25">
        <v>165385.5</v>
      </c>
      <c r="F41" s="25">
        <v>169570.2</v>
      </c>
      <c r="G41" s="25">
        <v>169570.2</v>
      </c>
      <c r="H41" s="25">
        <v>168451.5</v>
      </c>
      <c r="I41" s="25">
        <f t="shared" si="0"/>
        <v>99.340273231971167</v>
      </c>
    </row>
    <row r="42" spans="1:9" ht="15.75" x14ac:dyDescent="0.25">
      <c r="A42" s="68" t="s">
        <v>54</v>
      </c>
      <c r="B42" s="58" t="s">
        <v>55</v>
      </c>
      <c r="C42" s="46" t="s">
        <v>56</v>
      </c>
      <c r="D42" s="10" t="s">
        <v>14</v>
      </c>
      <c r="E42" s="25">
        <v>53571</v>
      </c>
      <c r="F42" s="25">
        <v>53571</v>
      </c>
      <c r="G42" s="25">
        <v>67600</v>
      </c>
      <c r="H42" s="25">
        <v>69818</v>
      </c>
      <c r="I42" s="25">
        <f t="shared" si="0"/>
        <v>103.2810650887574</v>
      </c>
    </row>
    <row r="43" spans="1:9" ht="63" x14ac:dyDescent="0.25">
      <c r="A43" s="68"/>
      <c r="B43" s="58"/>
      <c r="C43" s="48" t="s">
        <v>194</v>
      </c>
      <c r="D43" s="10" t="s">
        <v>15</v>
      </c>
      <c r="E43" s="25">
        <v>20498.400000000001</v>
      </c>
      <c r="F43" s="25">
        <v>20498.400000000001</v>
      </c>
      <c r="G43" s="25">
        <v>25229</v>
      </c>
      <c r="H43" s="25">
        <v>25229</v>
      </c>
      <c r="I43" s="25">
        <f t="shared" si="0"/>
        <v>100</v>
      </c>
    </row>
    <row r="44" spans="1:9" ht="15.75" x14ac:dyDescent="0.25">
      <c r="A44" s="68" t="s">
        <v>57</v>
      </c>
      <c r="B44" s="58" t="s">
        <v>58</v>
      </c>
      <c r="C44" s="46" t="s">
        <v>56</v>
      </c>
      <c r="D44" s="10" t="s">
        <v>14</v>
      </c>
      <c r="E44" s="25">
        <v>71183</v>
      </c>
      <c r="F44" s="25">
        <v>71183</v>
      </c>
      <c r="G44" s="25">
        <v>71288</v>
      </c>
      <c r="H44" s="25">
        <v>69912</v>
      </c>
      <c r="I44" s="25">
        <f t="shared" si="0"/>
        <v>98.069801369094378</v>
      </c>
    </row>
    <row r="45" spans="1:9" ht="63" x14ac:dyDescent="0.25">
      <c r="A45" s="68"/>
      <c r="B45" s="58"/>
      <c r="C45" s="48" t="s">
        <v>194</v>
      </c>
      <c r="D45" s="10" t="s">
        <v>15</v>
      </c>
      <c r="E45" s="25">
        <v>13133.6</v>
      </c>
      <c r="F45" s="25">
        <v>13133.6</v>
      </c>
      <c r="G45" s="25">
        <v>11943.400000000001</v>
      </c>
      <c r="H45" s="25">
        <v>11943.1</v>
      </c>
      <c r="I45" s="25">
        <f t="shared" si="0"/>
        <v>99.997488152452391</v>
      </c>
    </row>
    <row r="46" spans="1:9" ht="15.75" x14ac:dyDescent="0.25">
      <c r="A46" s="68" t="s">
        <v>59</v>
      </c>
      <c r="B46" s="58" t="s">
        <v>60</v>
      </c>
      <c r="C46" s="46" t="s">
        <v>61</v>
      </c>
      <c r="D46" s="10" t="s">
        <v>53</v>
      </c>
      <c r="E46" s="25">
        <v>2921</v>
      </c>
      <c r="F46" s="25">
        <v>2921</v>
      </c>
      <c r="G46" s="25">
        <v>4980</v>
      </c>
      <c r="H46" s="25">
        <v>4976</v>
      </c>
      <c r="I46" s="25">
        <f t="shared" si="0"/>
        <v>99.919678714859444</v>
      </c>
    </row>
    <row r="47" spans="1:9" ht="63" x14ac:dyDescent="0.25">
      <c r="A47" s="68"/>
      <c r="B47" s="58"/>
      <c r="C47" s="48" t="s">
        <v>194</v>
      </c>
      <c r="D47" s="10" t="s">
        <v>15</v>
      </c>
      <c r="E47" s="25">
        <v>3650.2</v>
      </c>
      <c r="F47" s="25">
        <v>3650.2</v>
      </c>
      <c r="G47" s="25">
        <v>6223.3</v>
      </c>
      <c r="H47" s="25">
        <v>6224.1</v>
      </c>
      <c r="I47" s="25">
        <f t="shared" si="0"/>
        <v>100.01285491620202</v>
      </c>
    </row>
    <row r="48" spans="1:9" ht="15.75" x14ac:dyDescent="0.25">
      <c r="A48" s="68" t="s">
        <v>62</v>
      </c>
      <c r="B48" s="58" t="s">
        <v>60</v>
      </c>
      <c r="C48" s="46" t="s">
        <v>63</v>
      </c>
      <c r="D48" s="10" t="s">
        <v>19</v>
      </c>
      <c r="E48" s="25">
        <v>4440</v>
      </c>
      <c r="F48" s="25">
        <v>4440</v>
      </c>
      <c r="G48" s="25">
        <v>5671</v>
      </c>
      <c r="H48" s="25">
        <v>5662</v>
      </c>
      <c r="I48" s="25">
        <f t="shared" si="0"/>
        <v>99.841297831070349</v>
      </c>
    </row>
    <row r="49" spans="1:9" ht="63" x14ac:dyDescent="0.25">
      <c r="A49" s="68"/>
      <c r="B49" s="58"/>
      <c r="C49" s="48" t="s">
        <v>194</v>
      </c>
      <c r="D49" s="10" t="s">
        <v>15</v>
      </c>
      <c r="E49" s="25">
        <v>22420.400000000001</v>
      </c>
      <c r="F49" s="25">
        <v>22420.400000000001</v>
      </c>
      <c r="G49" s="25">
        <v>28636.5</v>
      </c>
      <c r="H49" s="25">
        <v>28636.5</v>
      </c>
      <c r="I49" s="25">
        <f t="shared" si="0"/>
        <v>100</v>
      </c>
    </row>
    <row r="50" spans="1:9" ht="15.75" x14ac:dyDescent="0.25">
      <c r="A50" s="68" t="s">
        <v>64</v>
      </c>
      <c r="B50" s="58" t="s">
        <v>65</v>
      </c>
      <c r="C50" s="46" t="s">
        <v>66</v>
      </c>
      <c r="D50" s="10" t="s">
        <v>53</v>
      </c>
      <c r="E50" s="25">
        <v>758</v>
      </c>
      <c r="F50" s="25">
        <v>758</v>
      </c>
      <c r="G50" s="25">
        <v>864</v>
      </c>
      <c r="H50" s="25">
        <v>851</v>
      </c>
      <c r="I50" s="25">
        <f t="shared" si="0"/>
        <v>98.495370370370367</v>
      </c>
    </row>
    <row r="51" spans="1:9" ht="63" x14ac:dyDescent="0.25">
      <c r="A51" s="68"/>
      <c r="B51" s="58"/>
      <c r="C51" s="48" t="s">
        <v>194</v>
      </c>
      <c r="D51" s="10" t="s">
        <v>15</v>
      </c>
      <c r="E51" s="25">
        <v>38852.400000000001</v>
      </c>
      <c r="F51" s="25">
        <v>38852.400000000001</v>
      </c>
      <c r="G51" s="25">
        <v>47297.9</v>
      </c>
      <c r="H51" s="25">
        <v>46318</v>
      </c>
      <c r="I51" s="25">
        <f t="shared" si="0"/>
        <v>97.928237828740805</v>
      </c>
    </row>
    <row r="52" spans="1:9" ht="15.75" x14ac:dyDescent="0.25">
      <c r="A52" s="68" t="s">
        <v>67</v>
      </c>
      <c r="B52" s="58" t="s">
        <v>68</v>
      </c>
      <c r="C52" s="46" t="s">
        <v>69</v>
      </c>
      <c r="D52" s="10" t="s">
        <v>70</v>
      </c>
      <c r="E52" s="25">
        <v>7000</v>
      </c>
      <c r="F52" s="25">
        <v>7000</v>
      </c>
      <c r="G52" s="25">
        <v>7000</v>
      </c>
      <c r="H52" s="25">
        <v>7848</v>
      </c>
      <c r="I52" s="25">
        <f t="shared" si="0"/>
        <v>112.11428571428571</v>
      </c>
    </row>
    <row r="53" spans="1:9" ht="63" x14ac:dyDescent="0.25">
      <c r="A53" s="68"/>
      <c r="B53" s="58"/>
      <c r="C53" s="48" t="s">
        <v>194</v>
      </c>
      <c r="D53" s="10" t="s">
        <v>15</v>
      </c>
      <c r="E53" s="25">
        <v>27310.2</v>
      </c>
      <c r="F53" s="25">
        <v>29167.4</v>
      </c>
      <c r="G53" s="25">
        <v>29167.4</v>
      </c>
      <c r="H53" s="25">
        <v>26800.7</v>
      </c>
      <c r="I53" s="25">
        <f t="shared" si="0"/>
        <v>91.885804014070501</v>
      </c>
    </row>
    <row r="54" spans="1:9" ht="15.75" x14ac:dyDescent="0.25">
      <c r="A54" s="68" t="s">
        <v>71</v>
      </c>
      <c r="B54" s="58" t="s">
        <v>72</v>
      </c>
      <c r="C54" s="46" t="s">
        <v>73</v>
      </c>
      <c r="D54" s="10" t="s">
        <v>74</v>
      </c>
      <c r="E54" s="25">
        <v>0</v>
      </c>
      <c r="F54" s="25">
        <v>532</v>
      </c>
      <c r="G54" s="25">
        <v>532</v>
      </c>
      <c r="H54" s="25">
        <v>532</v>
      </c>
      <c r="I54" s="25">
        <f t="shared" si="0"/>
        <v>100</v>
      </c>
    </row>
    <row r="55" spans="1:9" ht="63" x14ac:dyDescent="0.25">
      <c r="A55" s="68"/>
      <c r="B55" s="58"/>
      <c r="C55" s="48" t="s">
        <v>194</v>
      </c>
      <c r="D55" s="10" t="s">
        <v>15</v>
      </c>
      <c r="E55" s="25">
        <v>0</v>
      </c>
      <c r="F55" s="25">
        <v>1300</v>
      </c>
      <c r="G55" s="25">
        <v>1300</v>
      </c>
      <c r="H55" s="25">
        <v>1300</v>
      </c>
      <c r="I55" s="25">
        <f t="shared" si="0"/>
        <v>100</v>
      </c>
    </row>
    <row r="56" spans="1:9" ht="15.75" x14ac:dyDescent="0.25">
      <c r="A56" s="68" t="s">
        <v>75</v>
      </c>
      <c r="B56" s="58" t="s">
        <v>76</v>
      </c>
      <c r="C56" s="46" t="s">
        <v>77</v>
      </c>
      <c r="D56" s="10" t="s">
        <v>14</v>
      </c>
      <c r="E56" s="25">
        <v>0</v>
      </c>
      <c r="F56" s="25">
        <v>87696</v>
      </c>
      <c r="G56" s="25">
        <v>72467</v>
      </c>
      <c r="H56" s="25">
        <v>76005</v>
      </c>
      <c r="I56" s="25">
        <f t="shared" si="0"/>
        <v>104.88222225288753</v>
      </c>
    </row>
    <row r="57" spans="1:9" ht="63" x14ac:dyDescent="0.25">
      <c r="A57" s="68"/>
      <c r="B57" s="58"/>
      <c r="C57" s="48" t="s">
        <v>194</v>
      </c>
      <c r="D57" s="10" t="s">
        <v>15</v>
      </c>
      <c r="E57" s="25">
        <v>0</v>
      </c>
      <c r="F57" s="25">
        <v>3507.9</v>
      </c>
      <c r="G57" s="25">
        <v>2898.7</v>
      </c>
      <c r="H57" s="25">
        <v>2665.1</v>
      </c>
      <c r="I57" s="25">
        <f t="shared" si="0"/>
        <v>91.941215027426097</v>
      </c>
    </row>
    <row r="58" spans="1:9" ht="15.75" x14ac:dyDescent="0.25">
      <c r="A58" s="68" t="s">
        <v>78</v>
      </c>
      <c r="B58" s="58" t="s">
        <v>79</v>
      </c>
      <c r="C58" s="46" t="s">
        <v>80</v>
      </c>
      <c r="D58" s="10" t="s">
        <v>53</v>
      </c>
      <c r="E58" s="25">
        <v>850</v>
      </c>
      <c r="F58" s="25">
        <v>850</v>
      </c>
      <c r="G58" s="25">
        <v>850</v>
      </c>
      <c r="H58" s="25">
        <v>905</v>
      </c>
      <c r="I58" s="25">
        <f t="shared" si="0"/>
        <v>106.47058823529412</v>
      </c>
    </row>
    <row r="59" spans="1:9" ht="49.5" customHeight="1" x14ac:dyDescent="0.25">
      <c r="A59" s="68"/>
      <c r="B59" s="70"/>
      <c r="C59" s="48" t="s">
        <v>194</v>
      </c>
      <c r="D59" s="10" t="s">
        <v>15</v>
      </c>
      <c r="E59" s="25">
        <v>24541.8</v>
      </c>
      <c r="F59" s="25">
        <v>24708.1</v>
      </c>
      <c r="G59" s="25">
        <v>24708.1</v>
      </c>
      <c r="H59" s="25">
        <v>24708.1</v>
      </c>
      <c r="I59" s="25">
        <f t="shared" si="0"/>
        <v>100</v>
      </c>
    </row>
    <row r="60" spans="1:9" ht="15.75" x14ac:dyDescent="0.25">
      <c r="A60" s="68" t="s">
        <v>81</v>
      </c>
      <c r="B60" s="58" t="s">
        <v>82</v>
      </c>
      <c r="C60" s="46" t="s">
        <v>83</v>
      </c>
      <c r="D60" s="10" t="s">
        <v>74</v>
      </c>
      <c r="E60" s="25">
        <v>1355</v>
      </c>
      <c r="F60" s="25">
        <v>1355</v>
      </c>
      <c r="G60" s="25">
        <v>1355</v>
      </c>
      <c r="H60" s="25">
        <v>1355</v>
      </c>
      <c r="I60" s="25">
        <f t="shared" si="0"/>
        <v>100</v>
      </c>
    </row>
    <row r="61" spans="1:9" ht="63" x14ac:dyDescent="0.25">
      <c r="A61" s="68"/>
      <c r="B61" s="58"/>
      <c r="C61" s="4" t="s">
        <v>194</v>
      </c>
      <c r="D61" s="10" t="s">
        <v>15</v>
      </c>
      <c r="E61" s="25">
        <v>22079.5</v>
      </c>
      <c r="F61" s="25">
        <v>22098.799999999999</v>
      </c>
      <c r="G61" s="25">
        <v>22098.799999999999</v>
      </c>
      <c r="H61" s="25">
        <v>22098.799999999999</v>
      </c>
      <c r="I61" s="25">
        <f t="shared" si="0"/>
        <v>100</v>
      </c>
    </row>
    <row r="62" spans="1:9" ht="31.5" x14ac:dyDescent="0.25">
      <c r="A62" s="68" t="s">
        <v>84</v>
      </c>
      <c r="B62" s="58" t="s">
        <v>85</v>
      </c>
      <c r="C62" s="46" t="s">
        <v>86</v>
      </c>
      <c r="D62" s="10" t="s">
        <v>14</v>
      </c>
      <c r="E62" s="25">
        <v>39492</v>
      </c>
      <c r="F62" s="25">
        <v>39492</v>
      </c>
      <c r="G62" s="25">
        <v>40000</v>
      </c>
      <c r="H62" s="25">
        <v>40000</v>
      </c>
      <c r="I62" s="25">
        <f t="shared" si="0"/>
        <v>100</v>
      </c>
    </row>
    <row r="63" spans="1:9" ht="63" x14ac:dyDescent="0.25">
      <c r="A63" s="68"/>
      <c r="B63" s="58"/>
      <c r="C63" s="48" t="s">
        <v>194</v>
      </c>
      <c r="D63" s="10" t="s">
        <v>15</v>
      </c>
      <c r="E63" s="25">
        <v>2596.6</v>
      </c>
      <c r="F63" s="25">
        <v>2609.6</v>
      </c>
      <c r="G63" s="25">
        <v>2634</v>
      </c>
      <c r="H63" s="25">
        <v>2634</v>
      </c>
      <c r="I63" s="25">
        <f t="shared" si="0"/>
        <v>100</v>
      </c>
    </row>
    <row r="64" spans="1:9" ht="15.75" x14ac:dyDescent="0.25">
      <c r="A64" s="68" t="s">
        <v>87</v>
      </c>
      <c r="B64" s="58" t="s">
        <v>88</v>
      </c>
      <c r="C64" s="46" t="s">
        <v>61</v>
      </c>
      <c r="D64" s="10" t="s">
        <v>53</v>
      </c>
      <c r="E64" s="25">
        <v>418</v>
      </c>
      <c r="F64" s="25">
        <v>463</v>
      </c>
      <c r="G64" s="25">
        <v>463</v>
      </c>
      <c r="H64" s="25">
        <v>367</v>
      </c>
      <c r="I64" s="25">
        <f t="shared" si="0"/>
        <v>79.265658747300222</v>
      </c>
    </row>
    <row r="65" spans="1:9" ht="63" x14ac:dyDescent="0.25">
      <c r="A65" s="68"/>
      <c r="B65" s="58"/>
      <c r="C65" s="48" t="s">
        <v>194</v>
      </c>
      <c r="D65" s="10" t="s">
        <v>15</v>
      </c>
      <c r="E65" s="25">
        <v>39452.800000000003</v>
      </c>
      <c r="F65" s="25">
        <v>45021.8</v>
      </c>
      <c r="G65" s="25">
        <v>45021.8</v>
      </c>
      <c r="H65" s="25">
        <v>44867.4</v>
      </c>
      <c r="I65" s="25">
        <f t="shared" si="0"/>
        <v>99.657055026675962</v>
      </c>
    </row>
    <row r="66" spans="1:9" ht="15.75" x14ac:dyDescent="0.25">
      <c r="A66" s="68" t="s">
        <v>89</v>
      </c>
      <c r="B66" s="58" t="s">
        <v>90</v>
      </c>
      <c r="C66" s="46" t="s">
        <v>91</v>
      </c>
      <c r="D66" s="10" t="s">
        <v>19</v>
      </c>
      <c r="E66" s="25">
        <v>330</v>
      </c>
      <c r="F66" s="25">
        <v>330</v>
      </c>
      <c r="G66" s="25">
        <v>330</v>
      </c>
      <c r="H66" s="25">
        <v>316</v>
      </c>
      <c r="I66" s="25">
        <f t="shared" si="0"/>
        <v>95.757575757575765</v>
      </c>
    </row>
    <row r="67" spans="1:9" ht="63" x14ac:dyDescent="0.25">
      <c r="A67" s="68"/>
      <c r="B67" s="58"/>
      <c r="C67" s="48" t="s">
        <v>194</v>
      </c>
      <c r="D67" s="10" t="s">
        <v>15</v>
      </c>
      <c r="E67" s="25">
        <v>41165.1</v>
      </c>
      <c r="F67" s="25">
        <v>41608.800000000003</v>
      </c>
      <c r="G67" s="25">
        <v>41608.800000000003</v>
      </c>
      <c r="H67" s="25">
        <v>42674.6</v>
      </c>
      <c r="I67" s="25">
        <f t="shared" si="0"/>
        <v>102.56147737978503</v>
      </c>
    </row>
    <row r="68" spans="1:9" ht="15.75" x14ac:dyDescent="0.25">
      <c r="A68" s="68" t="s">
        <v>92</v>
      </c>
      <c r="B68" s="58" t="s">
        <v>93</v>
      </c>
      <c r="C68" s="46" t="s">
        <v>94</v>
      </c>
      <c r="D68" s="10" t="s">
        <v>95</v>
      </c>
      <c r="E68" s="25">
        <v>315</v>
      </c>
      <c r="F68" s="25">
        <v>315</v>
      </c>
      <c r="G68" s="25">
        <v>508</v>
      </c>
      <c r="H68" s="25">
        <v>491</v>
      </c>
      <c r="I68" s="25">
        <f t="shared" si="0"/>
        <v>96.653543307086608</v>
      </c>
    </row>
    <row r="69" spans="1:9" ht="63" x14ac:dyDescent="0.25">
      <c r="A69" s="68"/>
      <c r="B69" s="58"/>
      <c r="C69" s="48" t="s">
        <v>194</v>
      </c>
      <c r="D69" s="10" t="s">
        <v>15</v>
      </c>
      <c r="E69" s="25">
        <v>423.9</v>
      </c>
      <c r="F69" s="25">
        <v>428.4</v>
      </c>
      <c r="G69" s="25">
        <v>502.7</v>
      </c>
      <c r="H69" s="25">
        <v>502.7</v>
      </c>
      <c r="I69" s="25">
        <f t="shared" si="0"/>
        <v>100</v>
      </c>
    </row>
    <row r="70" spans="1:9" ht="15.75" x14ac:dyDescent="0.25">
      <c r="A70" s="68" t="s">
        <v>96</v>
      </c>
      <c r="B70" s="58" t="s">
        <v>97</v>
      </c>
      <c r="C70" s="46" t="s">
        <v>98</v>
      </c>
      <c r="D70" s="10" t="s">
        <v>14</v>
      </c>
      <c r="E70" s="25">
        <v>120165.91</v>
      </c>
      <c r="F70" s="25">
        <v>120165.91</v>
      </c>
      <c r="G70" s="25">
        <v>120165.91</v>
      </c>
      <c r="H70" s="25">
        <v>119472.3</v>
      </c>
      <c r="I70" s="25">
        <f t="shared" si="0"/>
        <v>99.422789707996216</v>
      </c>
    </row>
    <row r="71" spans="1:9" ht="63" x14ac:dyDescent="0.25">
      <c r="A71" s="68"/>
      <c r="B71" s="58"/>
      <c r="C71" s="48" t="s">
        <v>194</v>
      </c>
      <c r="D71" s="10" t="s">
        <v>15</v>
      </c>
      <c r="E71" s="25">
        <v>69806.8</v>
      </c>
      <c r="F71" s="25">
        <v>71598.5</v>
      </c>
      <c r="G71" s="25">
        <v>71598.5</v>
      </c>
      <c r="H71" s="25">
        <v>71598.5</v>
      </c>
      <c r="I71" s="25">
        <f t="shared" ref="I71:I134" si="1">H71/G71%</f>
        <v>100</v>
      </c>
    </row>
    <row r="72" spans="1:9" ht="15.75" x14ac:dyDescent="0.25">
      <c r="A72" s="68" t="s">
        <v>99</v>
      </c>
      <c r="B72" s="58" t="s">
        <v>100</v>
      </c>
      <c r="C72" s="46" t="s">
        <v>101</v>
      </c>
      <c r="D72" s="10"/>
      <c r="E72" s="25" t="s">
        <v>392</v>
      </c>
      <c r="F72" s="35" t="s">
        <v>392</v>
      </c>
      <c r="G72" s="35" t="s">
        <v>392</v>
      </c>
      <c r="H72" s="35" t="s">
        <v>392</v>
      </c>
      <c r="I72" s="35" t="s">
        <v>392</v>
      </c>
    </row>
    <row r="73" spans="1:9" ht="63" x14ac:dyDescent="0.25">
      <c r="A73" s="68"/>
      <c r="B73" s="58"/>
      <c r="C73" s="48" t="s">
        <v>194</v>
      </c>
      <c r="D73" s="10" t="s">
        <v>15</v>
      </c>
      <c r="E73" s="25">
        <v>2768.9</v>
      </c>
      <c r="F73" s="25">
        <v>2864.5</v>
      </c>
      <c r="G73" s="25">
        <v>2864.5</v>
      </c>
      <c r="H73" s="25">
        <v>2864.5</v>
      </c>
      <c r="I73" s="25">
        <f t="shared" si="1"/>
        <v>100</v>
      </c>
    </row>
    <row r="74" spans="1:9" ht="15.75" x14ac:dyDescent="0.25">
      <c r="A74" s="68" t="s">
        <v>103</v>
      </c>
      <c r="B74" s="58" t="s">
        <v>104</v>
      </c>
      <c r="C74" s="46" t="s">
        <v>105</v>
      </c>
      <c r="D74" s="10" t="s">
        <v>14</v>
      </c>
      <c r="E74" s="25">
        <v>700</v>
      </c>
      <c r="F74" s="25">
        <v>700</v>
      </c>
      <c r="G74" s="25">
        <v>700</v>
      </c>
      <c r="H74" s="25">
        <v>735</v>
      </c>
      <c r="I74" s="25">
        <f t="shared" si="1"/>
        <v>105</v>
      </c>
    </row>
    <row r="75" spans="1:9" ht="63" x14ac:dyDescent="0.25">
      <c r="A75" s="68"/>
      <c r="B75" s="58"/>
      <c r="C75" s="48" t="s">
        <v>194</v>
      </c>
      <c r="D75" s="10" t="s">
        <v>15</v>
      </c>
      <c r="E75" s="25">
        <v>5296.7</v>
      </c>
      <c r="F75" s="25">
        <v>5476.8</v>
      </c>
      <c r="G75" s="25">
        <v>5476.8</v>
      </c>
      <c r="H75" s="25">
        <v>5476.8</v>
      </c>
      <c r="I75" s="25">
        <f t="shared" si="1"/>
        <v>100</v>
      </c>
    </row>
    <row r="76" spans="1:9" ht="15.75" x14ac:dyDescent="0.25">
      <c r="A76" s="68" t="s">
        <v>106</v>
      </c>
      <c r="B76" s="58" t="s">
        <v>107</v>
      </c>
      <c r="C76" s="46" t="s">
        <v>108</v>
      </c>
      <c r="D76" s="10" t="s">
        <v>109</v>
      </c>
      <c r="E76" s="25">
        <v>37485</v>
      </c>
      <c r="F76" s="25">
        <v>36707</v>
      </c>
      <c r="G76" s="25">
        <v>36707</v>
      </c>
      <c r="H76" s="25">
        <v>32885</v>
      </c>
      <c r="I76" s="25">
        <f t="shared" si="1"/>
        <v>89.587817037622258</v>
      </c>
    </row>
    <row r="77" spans="1:9" ht="63" x14ac:dyDescent="0.25">
      <c r="A77" s="68"/>
      <c r="B77" s="58"/>
      <c r="C77" s="48" t="s">
        <v>194</v>
      </c>
      <c r="D77" s="10" t="s">
        <v>15</v>
      </c>
      <c r="E77" s="25">
        <v>221040.4</v>
      </c>
      <c r="F77" s="25">
        <v>223727.09999999998</v>
      </c>
      <c r="G77" s="25">
        <v>223727.09999999998</v>
      </c>
      <c r="H77" s="25">
        <v>222271.9</v>
      </c>
      <c r="I77" s="25">
        <f t="shared" si="1"/>
        <v>99.349564715226734</v>
      </c>
    </row>
    <row r="78" spans="1:9" ht="15.75" x14ac:dyDescent="0.25">
      <c r="A78" s="68" t="s">
        <v>110</v>
      </c>
      <c r="B78" s="58" t="s">
        <v>111</v>
      </c>
      <c r="C78" s="46" t="s">
        <v>112</v>
      </c>
      <c r="D78" s="10" t="s">
        <v>14</v>
      </c>
      <c r="E78" s="25">
        <v>2414</v>
      </c>
      <c r="F78" s="25">
        <v>2414</v>
      </c>
      <c r="G78" s="25">
        <v>2645</v>
      </c>
      <c r="H78" s="25">
        <v>2714</v>
      </c>
      <c r="I78" s="25">
        <f t="shared" si="1"/>
        <v>102.60869565217392</v>
      </c>
    </row>
    <row r="79" spans="1:9" ht="63" x14ac:dyDescent="0.25">
      <c r="A79" s="68"/>
      <c r="B79" s="58"/>
      <c r="C79" s="48" t="s">
        <v>194</v>
      </c>
      <c r="D79" s="10" t="s">
        <v>15</v>
      </c>
      <c r="E79" s="25">
        <v>19286.900000000001</v>
      </c>
      <c r="F79" s="25">
        <v>20992.100000000002</v>
      </c>
      <c r="G79" s="25">
        <v>22364.799999999999</v>
      </c>
      <c r="H79" s="25">
        <v>18298.5</v>
      </c>
      <c r="I79" s="25">
        <f t="shared" si="1"/>
        <v>81.818303763056235</v>
      </c>
    </row>
    <row r="80" spans="1:9" ht="31.5" x14ac:dyDescent="0.25">
      <c r="A80" s="68" t="s">
        <v>113</v>
      </c>
      <c r="B80" s="58" t="s">
        <v>114</v>
      </c>
      <c r="C80" s="46" t="s">
        <v>115</v>
      </c>
      <c r="D80" s="10" t="s">
        <v>14</v>
      </c>
      <c r="E80" s="25">
        <v>1527</v>
      </c>
      <c r="F80" s="25">
        <v>1527</v>
      </c>
      <c r="G80" s="25">
        <v>1527</v>
      </c>
      <c r="H80" s="25">
        <v>1544</v>
      </c>
      <c r="I80" s="25">
        <f t="shared" si="1"/>
        <v>101.1132940406025</v>
      </c>
    </row>
    <row r="81" spans="1:9" ht="63" x14ac:dyDescent="0.25">
      <c r="A81" s="68"/>
      <c r="B81" s="58"/>
      <c r="C81" s="48" t="s">
        <v>194</v>
      </c>
      <c r="D81" s="10" t="s">
        <v>15</v>
      </c>
      <c r="E81" s="25">
        <v>662.4</v>
      </c>
      <c r="F81" s="25">
        <v>728.4</v>
      </c>
      <c r="G81" s="25">
        <v>728.4</v>
      </c>
      <c r="H81" s="25">
        <v>680.8</v>
      </c>
      <c r="I81" s="25">
        <f t="shared" si="1"/>
        <v>93.465129049972532</v>
      </c>
    </row>
    <row r="82" spans="1:9" ht="15.75" x14ac:dyDescent="0.25">
      <c r="A82" s="68" t="s">
        <v>116</v>
      </c>
      <c r="B82" s="58" t="s">
        <v>117</v>
      </c>
      <c r="C82" s="46" t="s">
        <v>118</v>
      </c>
      <c r="D82" s="10" t="s">
        <v>14</v>
      </c>
      <c r="E82" s="25">
        <v>12320</v>
      </c>
      <c r="F82" s="25">
        <v>12320</v>
      </c>
      <c r="G82" s="25">
        <v>14000</v>
      </c>
      <c r="H82" s="25">
        <v>14747</v>
      </c>
      <c r="I82" s="25">
        <f t="shared" si="1"/>
        <v>105.33571428571429</v>
      </c>
    </row>
    <row r="83" spans="1:9" ht="63" x14ac:dyDescent="0.25">
      <c r="A83" s="68"/>
      <c r="B83" s="58"/>
      <c r="C83" s="48" t="s">
        <v>194</v>
      </c>
      <c r="D83" s="10" t="s">
        <v>15</v>
      </c>
      <c r="E83" s="25">
        <v>7026.7</v>
      </c>
      <c r="F83" s="25">
        <v>7073</v>
      </c>
      <c r="G83" s="25">
        <v>7869.7</v>
      </c>
      <c r="H83" s="25">
        <v>7073</v>
      </c>
      <c r="I83" s="25">
        <f t="shared" si="1"/>
        <v>89.876361233592135</v>
      </c>
    </row>
    <row r="84" spans="1:9" ht="15.75" x14ac:dyDescent="0.25">
      <c r="A84" s="68" t="s">
        <v>119</v>
      </c>
      <c r="B84" s="58" t="s">
        <v>120</v>
      </c>
      <c r="C84" s="46" t="s">
        <v>121</v>
      </c>
      <c r="D84" s="10" t="s">
        <v>14</v>
      </c>
      <c r="E84" s="25">
        <v>2321</v>
      </c>
      <c r="F84" s="25">
        <v>2321</v>
      </c>
      <c r="G84" s="25">
        <v>5787</v>
      </c>
      <c r="H84" s="25">
        <v>5771</v>
      </c>
      <c r="I84" s="25">
        <f t="shared" si="1"/>
        <v>99.723518230516675</v>
      </c>
    </row>
    <row r="85" spans="1:9" ht="63" x14ac:dyDescent="0.25">
      <c r="A85" s="68"/>
      <c r="B85" s="58"/>
      <c r="C85" s="48" t="s">
        <v>194</v>
      </c>
      <c r="D85" s="10" t="s">
        <v>15</v>
      </c>
      <c r="E85" s="25">
        <v>21058.1</v>
      </c>
      <c r="F85" s="25">
        <v>21165.4</v>
      </c>
      <c r="G85" s="25">
        <v>52772.5</v>
      </c>
      <c r="H85" s="25">
        <v>43906.3</v>
      </c>
      <c r="I85" s="25">
        <f t="shared" si="1"/>
        <v>83.199204130939407</v>
      </c>
    </row>
    <row r="86" spans="1:9" ht="15.75" x14ac:dyDescent="0.25">
      <c r="A86" s="68" t="s">
        <v>122</v>
      </c>
      <c r="B86" s="58" t="s">
        <v>123</v>
      </c>
      <c r="C86" s="46" t="s">
        <v>124</v>
      </c>
      <c r="D86" s="10" t="s">
        <v>53</v>
      </c>
      <c r="E86" s="25">
        <v>8626</v>
      </c>
      <c r="F86" s="25">
        <v>8626</v>
      </c>
      <c r="G86" s="25">
        <v>8626</v>
      </c>
      <c r="H86" s="25">
        <v>8304</v>
      </c>
      <c r="I86" s="25">
        <f t="shared" si="1"/>
        <v>96.267099466728496</v>
      </c>
    </row>
    <row r="87" spans="1:9" ht="63" x14ac:dyDescent="0.25">
      <c r="A87" s="68"/>
      <c r="B87" s="70"/>
      <c r="C87" s="48" t="s">
        <v>194</v>
      </c>
      <c r="D87" s="10" t="s">
        <v>15</v>
      </c>
      <c r="E87" s="25">
        <v>29751.8</v>
      </c>
      <c r="F87" s="25">
        <v>30755.199999999997</v>
      </c>
      <c r="G87" s="25">
        <v>30755.1</v>
      </c>
      <c r="H87" s="25">
        <v>30755.1</v>
      </c>
      <c r="I87" s="25">
        <f t="shared" si="1"/>
        <v>100</v>
      </c>
    </row>
    <row r="88" spans="1:9" ht="15.75" x14ac:dyDescent="0.25">
      <c r="A88" s="68" t="s">
        <v>125</v>
      </c>
      <c r="B88" s="58" t="s">
        <v>126</v>
      </c>
      <c r="C88" s="46" t="s">
        <v>127</v>
      </c>
      <c r="D88" s="10" t="s">
        <v>53</v>
      </c>
      <c r="E88" s="25">
        <v>410</v>
      </c>
      <c r="F88" s="25">
        <v>410</v>
      </c>
      <c r="G88" s="25">
        <v>410</v>
      </c>
      <c r="H88" s="25">
        <v>428</v>
      </c>
      <c r="I88" s="25">
        <f t="shared" si="1"/>
        <v>104.39024390243904</v>
      </c>
    </row>
    <row r="89" spans="1:9" ht="63" x14ac:dyDescent="0.25">
      <c r="A89" s="68"/>
      <c r="B89" s="58"/>
      <c r="C89" s="48" t="s">
        <v>194</v>
      </c>
      <c r="D89" s="10" t="s">
        <v>15</v>
      </c>
      <c r="E89" s="25">
        <v>11505.6</v>
      </c>
      <c r="F89" s="25">
        <v>11900.7</v>
      </c>
      <c r="G89" s="25">
        <v>11900.7</v>
      </c>
      <c r="H89" s="25">
        <v>11900.7</v>
      </c>
      <c r="I89" s="25">
        <f t="shared" si="1"/>
        <v>100</v>
      </c>
    </row>
    <row r="90" spans="1:9" ht="15.75" x14ac:dyDescent="0.25">
      <c r="A90" s="68" t="s">
        <v>128</v>
      </c>
      <c r="B90" s="58" t="s">
        <v>129</v>
      </c>
      <c r="C90" s="46" t="s">
        <v>130</v>
      </c>
      <c r="D90" s="10" t="s">
        <v>14</v>
      </c>
      <c r="E90" s="25">
        <v>160</v>
      </c>
      <c r="F90" s="25">
        <v>160</v>
      </c>
      <c r="G90" s="25">
        <v>160</v>
      </c>
      <c r="H90" s="25">
        <v>171</v>
      </c>
      <c r="I90" s="25">
        <f t="shared" si="1"/>
        <v>106.875</v>
      </c>
    </row>
    <row r="91" spans="1:9" ht="63" x14ac:dyDescent="0.25">
      <c r="A91" s="68"/>
      <c r="B91" s="58"/>
      <c r="C91" s="48" t="s">
        <v>194</v>
      </c>
      <c r="D91" s="10" t="s">
        <v>15</v>
      </c>
      <c r="E91" s="25">
        <v>2559.5</v>
      </c>
      <c r="F91" s="25">
        <v>2679.9</v>
      </c>
      <c r="G91" s="25">
        <v>2679.9</v>
      </c>
      <c r="H91" s="25">
        <v>2679.9</v>
      </c>
      <c r="I91" s="25">
        <f t="shared" si="1"/>
        <v>100</v>
      </c>
    </row>
    <row r="92" spans="1:9" ht="15.75" x14ac:dyDescent="0.25">
      <c r="A92" s="68" t="s">
        <v>131</v>
      </c>
      <c r="B92" s="58" t="s">
        <v>132</v>
      </c>
      <c r="C92" s="46" t="s">
        <v>130</v>
      </c>
      <c r="D92" s="10" t="s">
        <v>14</v>
      </c>
      <c r="E92" s="25">
        <v>6600</v>
      </c>
      <c r="F92" s="25">
        <v>6600</v>
      </c>
      <c r="G92" s="25">
        <v>6000</v>
      </c>
      <c r="H92" s="25">
        <v>6049</v>
      </c>
      <c r="I92" s="25">
        <f t="shared" si="1"/>
        <v>100.81666666666666</v>
      </c>
    </row>
    <row r="93" spans="1:9" ht="63" x14ac:dyDescent="0.25">
      <c r="A93" s="68"/>
      <c r="B93" s="58"/>
      <c r="C93" s="48" t="s">
        <v>194</v>
      </c>
      <c r="D93" s="10" t="s">
        <v>15</v>
      </c>
      <c r="E93" s="25">
        <v>5890.2</v>
      </c>
      <c r="F93" s="25">
        <v>6176.2</v>
      </c>
      <c r="G93" s="25">
        <v>5640</v>
      </c>
      <c r="H93" s="25">
        <v>5640</v>
      </c>
      <c r="I93" s="25">
        <f t="shared" si="1"/>
        <v>100</v>
      </c>
    </row>
    <row r="94" spans="1:9" ht="15.75" x14ac:dyDescent="0.25">
      <c r="A94" s="68" t="s">
        <v>133</v>
      </c>
      <c r="B94" s="58" t="s">
        <v>134</v>
      </c>
      <c r="C94" s="46" t="s">
        <v>127</v>
      </c>
      <c r="D94" s="10" t="s">
        <v>53</v>
      </c>
      <c r="E94" s="25">
        <v>130</v>
      </c>
      <c r="F94" s="25">
        <v>130</v>
      </c>
      <c r="G94" s="25">
        <v>130</v>
      </c>
      <c r="H94" s="25">
        <v>130</v>
      </c>
      <c r="I94" s="25">
        <f t="shared" si="1"/>
        <v>100</v>
      </c>
    </row>
    <row r="95" spans="1:9" ht="63" x14ac:dyDescent="0.25">
      <c r="A95" s="68"/>
      <c r="B95" s="58"/>
      <c r="C95" s="48" t="s">
        <v>194</v>
      </c>
      <c r="D95" s="10" t="s">
        <v>15</v>
      </c>
      <c r="E95" s="25">
        <v>8853.9</v>
      </c>
      <c r="F95" s="25">
        <v>9353</v>
      </c>
      <c r="G95" s="25">
        <v>9353</v>
      </c>
      <c r="H95" s="25">
        <v>9368</v>
      </c>
      <c r="I95" s="25">
        <f t="shared" si="1"/>
        <v>100.16037634983428</v>
      </c>
    </row>
    <row r="96" spans="1:9" ht="15.75" x14ac:dyDescent="0.25">
      <c r="A96" s="68" t="s">
        <v>135</v>
      </c>
      <c r="B96" s="58" t="s">
        <v>136</v>
      </c>
      <c r="C96" s="46" t="s">
        <v>124</v>
      </c>
      <c r="D96" s="10" t="s">
        <v>53</v>
      </c>
      <c r="E96" s="25">
        <v>16812</v>
      </c>
      <c r="F96" s="25">
        <v>16812</v>
      </c>
      <c r="G96" s="25">
        <v>16812</v>
      </c>
      <c r="H96" s="25">
        <v>17697</v>
      </c>
      <c r="I96" s="25">
        <f t="shared" si="1"/>
        <v>105.26409707351891</v>
      </c>
    </row>
    <row r="97" spans="1:9" ht="63" x14ac:dyDescent="0.25">
      <c r="A97" s="68"/>
      <c r="B97" s="58"/>
      <c r="C97" s="48" t="s">
        <v>194</v>
      </c>
      <c r="D97" s="10" t="s">
        <v>15</v>
      </c>
      <c r="E97" s="25">
        <v>48579.3</v>
      </c>
      <c r="F97" s="25">
        <v>51527.8</v>
      </c>
      <c r="G97" s="25">
        <v>51527.8</v>
      </c>
      <c r="H97" s="25">
        <v>52016</v>
      </c>
      <c r="I97" s="25">
        <f t="shared" si="1"/>
        <v>100.94744972616724</v>
      </c>
    </row>
    <row r="98" spans="1:9" ht="15.75" x14ac:dyDescent="0.25">
      <c r="A98" s="68" t="s">
        <v>137</v>
      </c>
      <c r="B98" s="58" t="s">
        <v>138</v>
      </c>
      <c r="C98" s="46" t="s">
        <v>127</v>
      </c>
      <c r="D98" s="10" t="s">
        <v>53</v>
      </c>
      <c r="E98" s="25">
        <v>1151</v>
      </c>
      <c r="F98" s="25">
        <v>1151</v>
      </c>
      <c r="G98" s="25">
        <v>1151</v>
      </c>
      <c r="H98" s="25">
        <v>1167</v>
      </c>
      <c r="I98" s="25">
        <f t="shared" si="1"/>
        <v>101.39009556907038</v>
      </c>
    </row>
    <row r="99" spans="1:9" ht="63" x14ac:dyDescent="0.25">
      <c r="A99" s="68"/>
      <c r="B99" s="58"/>
      <c r="C99" s="48" t="s">
        <v>194</v>
      </c>
      <c r="D99" s="10" t="s">
        <v>15</v>
      </c>
      <c r="E99" s="25">
        <v>34057.5</v>
      </c>
      <c r="F99" s="25">
        <v>35912.800000000003</v>
      </c>
      <c r="G99" s="25">
        <v>35912.800000000003</v>
      </c>
      <c r="H99" s="25">
        <v>35777</v>
      </c>
      <c r="I99" s="25">
        <f t="shared" si="1"/>
        <v>99.621861843131128</v>
      </c>
    </row>
    <row r="100" spans="1:9" ht="15.75" x14ac:dyDescent="0.25">
      <c r="A100" s="68" t="s">
        <v>139</v>
      </c>
      <c r="B100" s="58" t="s">
        <v>140</v>
      </c>
      <c r="C100" s="46" t="s">
        <v>124</v>
      </c>
      <c r="D100" s="10" t="s">
        <v>53</v>
      </c>
      <c r="E100" s="25">
        <v>7204</v>
      </c>
      <c r="F100" s="25">
        <v>7204</v>
      </c>
      <c r="G100" s="25">
        <v>7204</v>
      </c>
      <c r="H100" s="25">
        <v>7085</v>
      </c>
      <c r="I100" s="25">
        <f t="shared" si="1"/>
        <v>98.348139922265403</v>
      </c>
    </row>
    <row r="101" spans="1:9" ht="63" x14ac:dyDescent="0.25">
      <c r="A101" s="68"/>
      <c r="B101" s="58"/>
      <c r="C101" s="48" t="s">
        <v>194</v>
      </c>
      <c r="D101" s="10" t="s">
        <v>15</v>
      </c>
      <c r="E101" s="25">
        <v>21930.1</v>
      </c>
      <c r="F101" s="25">
        <v>22341</v>
      </c>
      <c r="G101" s="25">
        <v>22341</v>
      </c>
      <c r="H101" s="25">
        <v>17010.3</v>
      </c>
      <c r="I101" s="25">
        <f t="shared" si="1"/>
        <v>76.13938498724319</v>
      </c>
    </row>
    <row r="102" spans="1:9" ht="15.75" x14ac:dyDescent="0.25">
      <c r="A102" s="68" t="s">
        <v>141</v>
      </c>
      <c r="B102" s="58" t="s">
        <v>142</v>
      </c>
      <c r="C102" s="46" t="s">
        <v>143</v>
      </c>
      <c r="D102" s="10" t="s">
        <v>53</v>
      </c>
      <c r="E102" s="25">
        <v>68114</v>
      </c>
      <c r="F102" s="25">
        <v>68114</v>
      </c>
      <c r="G102" s="25">
        <v>74877</v>
      </c>
      <c r="H102" s="25">
        <v>74571</v>
      </c>
      <c r="I102" s="25">
        <f t="shared" si="1"/>
        <v>99.591329780840582</v>
      </c>
    </row>
    <row r="103" spans="1:9" ht="63" x14ac:dyDescent="0.25">
      <c r="A103" s="68"/>
      <c r="B103" s="58"/>
      <c r="C103" s="48" t="s">
        <v>194</v>
      </c>
      <c r="D103" s="10" t="s">
        <v>15</v>
      </c>
      <c r="E103" s="25">
        <v>63811.199999999997</v>
      </c>
      <c r="F103" s="25">
        <v>67161.600000000006</v>
      </c>
      <c r="G103" s="25">
        <v>73755.5</v>
      </c>
      <c r="H103" s="25">
        <v>68166.899999999994</v>
      </c>
      <c r="I103" s="25">
        <f t="shared" si="1"/>
        <v>92.422802367281079</v>
      </c>
    </row>
    <row r="104" spans="1:9" ht="31.5" x14ac:dyDescent="0.25">
      <c r="A104" s="68" t="s">
        <v>144</v>
      </c>
      <c r="B104" s="58" t="s">
        <v>145</v>
      </c>
      <c r="C104" s="46" t="s">
        <v>146</v>
      </c>
      <c r="D104" s="10" t="s">
        <v>14</v>
      </c>
      <c r="E104" s="25">
        <v>2670</v>
      </c>
      <c r="F104" s="25">
        <v>2670</v>
      </c>
      <c r="G104" s="25">
        <v>4300</v>
      </c>
      <c r="H104" s="25">
        <v>4300</v>
      </c>
      <c r="I104" s="25">
        <f t="shared" si="1"/>
        <v>100</v>
      </c>
    </row>
    <row r="105" spans="1:9" ht="63" x14ac:dyDescent="0.25">
      <c r="A105" s="68"/>
      <c r="B105" s="58"/>
      <c r="C105" s="48" t="s">
        <v>194</v>
      </c>
      <c r="D105" s="10" t="s">
        <v>15</v>
      </c>
      <c r="E105" s="25">
        <v>2466.9</v>
      </c>
      <c r="F105" s="25">
        <v>2483.1999999999998</v>
      </c>
      <c r="G105" s="25">
        <v>3735.4</v>
      </c>
      <c r="H105" s="25">
        <v>3735.4</v>
      </c>
      <c r="I105" s="25">
        <f t="shared" si="1"/>
        <v>100</v>
      </c>
    </row>
    <row r="106" spans="1:9" ht="15.75" x14ac:dyDescent="0.25">
      <c r="A106" s="68" t="s">
        <v>147</v>
      </c>
      <c r="B106" s="58" t="s">
        <v>148</v>
      </c>
      <c r="C106" s="46" t="s">
        <v>149</v>
      </c>
      <c r="D106" s="10" t="s">
        <v>14</v>
      </c>
      <c r="E106" s="25">
        <v>4000</v>
      </c>
      <c r="F106" s="25">
        <v>4000</v>
      </c>
      <c r="G106" s="25">
        <v>8000</v>
      </c>
      <c r="H106" s="25">
        <v>8415</v>
      </c>
      <c r="I106" s="25">
        <f t="shared" si="1"/>
        <v>105.1875</v>
      </c>
    </row>
    <row r="107" spans="1:9" ht="63" x14ac:dyDescent="0.25">
      <c r="A107" s="68"/>
      <c r="B107" s="58"/>
      <c r="C107" s="48" t="s">
        <v>194</v>
      </c>
      <c r="D107" s="10" t="s">
        <v>15</v>
      </c>
      <c r="E107" s="25">
        <v>2152.1999999999998</v>
      </c>
      <c r="F107" s="25">
        <v>2166.4</v>
      </c>
      <c r="G107" s="25">
        <v>3955.9</v>
      </c>
      <c r="H107" s="25">
        <v>3284.8</v>
      </c>
      <c r="I107" s="25">
        <f t="shared" si="1"/>
        <v>83.035466012791034</v>
      </c>
    </row>
    <row r="108" spans="1:9" ht="15.75" x14ac:dyDescent="0.25">
      <c r="A108" s="68" t="s">
        <v>150</v>
      </c>
      <c r="B108" s="58" t="s">
        <v>151</v>
      </c>
      <c r="C108" s="46" t="s">
        <v>152</v>
      </c>
      <c r="D108" s="10" t="s">
        <v>70</v>
      </c>
      <c r="E108" s="25">
        <v>486</v>
      </c>
      <c r="F108" s="25">
        <v>486</v>
      </c>
      <c r="G108" s="25">
        <v>486</v>
      </c>
      <c r="H108" s="25">
        <v>510</v>
      </c>
      <c r="I108" s="25">
        <f t="shared" si="1"/>
        <v>104.93827160493827</v>
      </c>
    </row>
    <row r="109" spans="1:9" ht="63" x14ac:dyDescent="0.25">
      <c r="A109" s="68"/>
      <c r="B109" s="58"/>
      <c r="C109" s="48" t="s">
        <v>194</v>
      </c>
      <c r="D109" s="10" t="s">
        <v>15</v>
      </c>
      <c r="E109" s="25">
        <v>19126.5</v>
      </c>
      <c r="F109" s="25">
        <v>19784.099999999999</v>
      </c>
      <c r="G109" s="25">
        <v>19784.099999999999</v>
      </c>
      <c r="H109" s="25">
        <v>19784.099999999999</v>
      </c>
      <c r="I109" s="25">
        <f t="shared" si="1"/>
        <v>100</v>
      </c>
    </row>
    <row r="110" spans="1:9" ht="15.75" x14ac:dyDescent="0.25">
      <c r="A110" s="68" t="s">
        <v>153</v>
      </c>
      <c r="B110" s="58" t="s">
        <v>154</v>
      </c>
      <c r="C110" s="46" t="s">
        <v>155</v>
      </c>
      <c r="D110" s="10" t="s">
        <v>156</v>
      </c>
      <c r="E110" s="25">
        <v>194616</v>
      </c>
      <c r="F110" s="25">
        <v>164990</v>
      </c>
      <c r="G110" s="25">
        <v>165864</v>
      </c>
      <c r="H110" s="25">
        <v>161010</v>
      </c>
      <c r="I110" s="25">
        <f t="shared" si="1"/>
        <v>97.073506004919693</v>
      </c>
    </row>
    <row r="111" spans="1:9" ht="63" x14ac:dyDescent="0.25">
      <c r="A111" s="68"/>
      <c r="B111" s="58"/>
      <c r="C111" s="48" t="s">
        <v>194</v>
      </c>
      <c r="D111" s="10" t="s">
        <v>15</v>
      </c>
      <c r="E111" s="25">
        <v>22853.8</v>
      </c>
      <c r="F111" s="25">
        <v>19620.599999999999</v>
      </c>
      <c r="G111" s="25">
        <v>18969.900000000001</v>
      </c>
      <c r="H111" s="25">
        <v>18969.900000000001</v>
      </c>
      <c r="I111" s="25">
        <f t="shared" si="1"/>
        <v>100</v>
      </c>
    </row>
    <row r="112" spans="1:9" ht="15.75" x14ac:dyDescent="0.25">
      <c r="A112" s="68" t="s">
        <v>157</v>
      </c>
      <c r="B112" s="58" t="s">
        <v>158</v>
      </c>
      <c r="C112" s="46" t="s">
        <v>155</v>
      </c>
      <c r="D112" s="10" t="s">
        <v>156</v>
      </c>
      <c r="E112" s="25">
        <v>56196</v>
      </c>
      <c r="F112" s="25">
        <v>91425</v>
      </c>
      <c r="G112" s="25">
        <v>105696</v>
      </c>
      <c r="H112" s="25">
        <v>101880</v>
      </c>
      <c r="I112" s="25">
        <f t="shared" si="1"/>
        <v>96.389645776566752</v>
      </c>
    </row>
    <row r="113" spans="1:9" ht="63" x14ac:dyDescent="0.25">
      <c r="A113" s="68"/>
      <c r="B113" s="58"/>
      <c r="C113" s="48" t="s">
        <v>194</v>
      </c>
      <c r="D113" s="10" t="s">
        <v>15</v>
      </c>
      <c r="E113" s="25">
        <v>6383.9</v>
      </c>
      <c r="F113" s="25">
        <v>10513.9</v>
      </c>
      <c r="G113" s="25">
        <v>11674.1</v>
      </c>
      <c r="H113" s="25">
        <v>11674.1</v>
      </c>
      <c r="I113" s="25">
        <f t="shared" si="1"/>
        <v>100</v>
      </c>
    </row>
    <row r="114" spans="1:9" ht="15.75" x14ac:dyDescent="0.25">
      <c r="A114" s="68" t="s">
        <v>159</v>
      </c>
      <c r="B114" s="58" t="s">
        <v>160</v>
      </c>
      <c r="C114" s="46" t="s">
        <v>155</v>
      </c>
      <c r="D114" s="10" t="s">
        <v>156</v>
      </c>
      <c r="E114" s="25">
        <v>22500</v>
      </c>
      <c r="F114" s="25">
        <v>22500</v>
      </c>
      <c r="G114" s="25">
        <v>22968</v>
      </c>
      <c r="H114" s="25">
        <v>22968</v>
      </c>
      <c r="I114" s="25">
        <f t="shared" si="1"/>
        <v>100</v>
      </c>
    </row>
    <row r="115" spans="1:9" ht="63" x14ac:dyDescent="0.25">
      <c r="A115" s="68"/>
      <c r="B115" s="58"/>
      <c r="C115" s="48" t="s">
        <v>194</v>
      </c>
      <c r="D115" s="10" t="s">
        <v>15</v>
      </c>
      <c r="E115" s="25">
        <v>2604.6</v>
      </c>
      <c r="F115" s="25">
        <v>2637.5</v>
      </c>
      <c r="G115" s="25">
        <v>2587.8000000000002</v>
      </c>
      <c r="H115" s="25">
        <v>2587.8000000000002</v>
      </c>
      <c r="I115" s="25">
        <f t="shared" si="1"/>
        <v>100</v>
      </c>
    </row>
    <row r="116" spans="1:9" ht="15.75" x14ac:dyDescent="0.25">
      <c r="A116" s="68" t="s">
        <v>161</v>
      </c>
      <c r="B116" s="58" t="s">
        <v>162</v>
      </c>
      <c r="C116" s="46" t="s">
        <v>155</v>
      </c>
      <c r="D116" s="10" t="s">
        <v>156</v>
      </c>
      <c r="E116" s="25">
        <v>6480</v>
      </c>
      <c r="F116" s="25">
        <v>2304</v>
      </c>
      <c r="G116" s="25">
        <v>2304</v>
      </c>
      <c r="H116" s="25">
        <v>2304</v>
      </c>
      <c r="I116" s="25">
        <f t="shared" si="1"/>
        <v>100</v>
      </c>
    </row>
    <row r="117" spans="1:9" ht="63" x14ac:dyDescent="0.25">
      <c r="A117" s="68"/>
      <c r="B117" s="58"/>
      <c r="C117" s="48" t="s">
        <v>194</v>
      </c>
      <c r="D117" s="10" t="s">
        <v>15</v>
      </c>
      <c r="E117" s="25">
        <v>811.5</v>
      </c>
      <c r="F117" s="25">
        <v>292.2</v>
      </c>
      <c r="G117" s="25">
        <v>281.8</v>
      </c>
      <c r="H117" s="25">
        <v>281.8</v>
      </c>
      <c r="I117" s="25">
        <f t="shared" si="1"/>
        <v>100</v>
      </c>
    </row>
    <row r="118" spans="1:9" ht="15.75" x14ac:dyDescent="0.25">
      <c r="A118" s="68" t="s">
        <v>163</v>
      </c>
      <c r="B118" s="58" t="s">
        <v>164</v>
      </c>
      <c r="C118" s="46" t="s">
        <v>165</v>
      </c>
      <c r="D118" s="10" t="s">
        <v>14</v>
      </c>
      <c r="E118" s="25">
        <v>240</v>
      </c>
      <c r="F118" s="25">
        <v>240</v>
      </c>
      <c r="G118" s="25">
        <v>240</v>
      </c>
      <c r="H118" s="25">
        <v>247</v>
      </c>
      <c r="I118" s="25">
        <f t="shared" si="1"/>
        <v>102.91666666666667</v>
      </c>
    </row>
    <row r="119" spans="1:9" ht="63" x14ac:dyDescent="0.25">
      <c r="A119" s="68"/>
      <c r="B119" s="58"/>
      <c r="C119" s="48" t="s">
        <v>194</v>
      </c>
      <c r="D119" s="10" t="s">
        <v>15</v>
      </c>
      <c r="E119" s="25">
        <v>114766.3</v>
      </c>
      <c r="F119" s="25">
        <v>134806.1</v>
      </c>
      <c r="G119" s="25">
        <v>140891.79999999999</v>
      </c>
      <c r="H119" s="25">
        <v>145518.9</v>
      </c>
      <c r="I119" s="25">
        <f t="shared" si="1"/>
        <v>103.28415138425373</v>
      </c>
    </row>
    <row r="120" spans="1:9" ht="15.75" x14ac:dyDescent="0.25">
      <c r="A120" s="68" t="s">
        <v>166</v>
      </c>
      <c r="B120" s="58" t="s">
        <v>167</v>
      </c>
      <c r="C120" s="46" t="s">
        <v>18</v>
      </c>
      <c r="D120" s="10" t="s">
        <v>19</v>
      </c>
      <c r="E120" s="25">
        <v>4420</v>
      </c>
      <c r="F120" s="25">
        <v>4470</v>
      </c>
      <c r="G120" s="25">
        <v>5110</v>
      </c>
      <c r="H120" s="25">
        <v>5104</v>
      </c>
      <c r="I120" s="25">
        <f t="shared" si="1"/>
        <v>99.882583170254406</v>
      </c>
    </row>
    <row r="121" spans="1:9" ht="63" x14ac:dyDescent="0.25">
      <c r="A121" s="68"/>
      <c r="B121" s="58"/>
      <c r="C121" s="48" t="s">
        <v>194</v>
      </c>
      <c r="D121" s="10" t="s">
        <v>15</v>
      </c>
      <c r="E121" s="25">
        <v>49193.5</v>
      </c>
      <c r="F121" s="25">
        <v>50186.400000000001</v>
      </c>
      <c r="G121" s="25">
        <v>53978.9</v>
      </c>
      <c r="H121" s="25">
        <v>53978.9</v>
      </c>
      <c r="I121" s="25">
        <f t="shared" si="1"/>
        <v>100</v>
      </c>
    </row>
    <row r="122" spans="1:9" ht="15.75" x14ac:dyDescent="0.25">
      <c r="A122" s="68" t="s">
        <v>168</v>
      </c>
      <c r="B122" s="58" t="s">
        <v>169</v>
      </c>
      <c r="C122" s="46" t="s">
        <v>170</v>
      </c>
      <c r="D122" s="10" t="s">
        <v>14</v>
      </c>
      <c r="E122" s="25">
        <v>24</v>
      </c>
      <c r="F122" s="25">
        <v>24</v>
      </c>
      <c r="G122" s="25">
        <v>24</v>
      </c>
      <c r="H122" s="25">
        <v>24</v>
      </c>
      <c r="I122" s="25">
        <f t="shared" si="1"/>
        <v>100</v>
      </c>
    </row>
    <row r="123" spans="1:9" ht="47.25" customHeight="1" x14ac:dyDescent="0.25">
      <c r="A123" s="68"/>
      <c r="B123" s="58"/>
      <c r="C123" s="48" t="s">
        <v>194</v>
      </c>
      <c r="D123" s="10" t="s">
        <v>15</v>
      </c>
      <c r="E123" s="25">
        <v>3419</v>
      </c>
      <c r="F123" s="25">
        <v>3433.3</v>
      </c>
      <c r="G123" s="25">
        <v>3433.3</v>
      </c>
      <c r="H123" s="25">
        <v>3433.3</v>
      </c>
      <c r="I123" s="25">
        <f t="shared" si="1"/>
        <v>100.00000000000001</v>
      </c>
    </row>
    <row r="124" spans="1:9" ht="15.75" x14ac:dyDescent="0.25">
      <c r="A124" s="68" t="s">
        <v>171</v>
      </c>
      <c r="B124" s="58" t="s">
        <v>172</v>
      </c>
      <c r="C124" s="46" t="s">
        <v>66</v>
      </c>
      <c r="D124" s="10" t="s">
        <v>53</v>
      </c>
      <c r="E124" s="25">
        <v>2375</v>
      </c>
      <c r="F124" s="25">
        <v>2394</v>
      </c>
      <c r="G124" s="25">
        <v>2394</v>
      </c>
      <c r="H124" s="25">
        <v>2398</v>
      </c>
      <c r="I124" s="25">
        <f t="shared" si="1"/>
        <v>100.16708437761069</v>
      </c>
    </row>
    <row r="125" spans="1:9" ht="63" x14ac:dyDescent="0.25">
      <c r="A125" s="68"/>
      <c r="B125" s="58"/>
      <c r="C125" s="48" t="s">
        <v>194</v>
      </c>
      <c r="D125" s="10" t="s">
        <v>15</v>
      </c>
      <c r="E125" s="25">
        <v>683824.7</v>
      </c>
      <c r="F125" s="25">
        <v>698311.8</v>
      </c>
      <c r="G125" s="25">
        <v>703377.4</v>
      </c>
      <c r="H125" s="25">
        <v>695784.8</v>
      </c>
      <c r="I125" s="25">
        <f t="shared" si="1"/>
        <v>98.920551044147857</v>
      </c>
    </row>
    <row r="126" spans="1:9" ht="15.75" x14ac:dyDescent="0.25">
      <c r="A126" s="68" t="s">
        <v>173</v>
      </c>
      <c r="B126" s="58" t="s">
        <v>174</v>
      </c>
      <c r="C126" s="46" t="s">
        <v>66</v>
      </c>
      <c r="D126" s="10" t="s">
        <v>53</v>
      </c>
      <c r="E126" s="25">
        <v>2800</v>
      </c>
      <c r="F126" s="25">
        <v>2800</v>
      </c>
      <c r="G126" s="25">
        <v>2800</v>
      </c>
      <c r="H126" s="25">
        <v>2734</v>
      </c>
      <c r="I126" s="25">
        <f t="shared" si="1"/>
        <v>97.642857142857139</v>
      </c>
    </row>
    <row r="127" spans="1:9" ht="63" x14ac:dyDescent="0.25">
      <c r="A127" s="68"/>
      <c r="B127" s="58"/>
      <c r="C127" s="48" t="s">
        <v>194</v>
      </c>
      <c r="D127" s="10" t="s">
        <v>15</v>
      </c>
      <c r="E127" s="25">
        <v>191077.5</v>
      </c>
      <c r="F127" s="25">
        <v>203935.7</v>
      </c>
      <c r="G127" s="25">
        <v>203935.7</v>
      </c>
      <c r="H127" s="25">
        <v>204513.5</v>
      </c>
      <c r="I127" s="25">
        <f t="shared" si="1"/>
        <v>100.28332459691951</v>
      </c>
    </row>
    <row r="128" spans="1:9" ht="15.75" x14ac:dyDescent="0.25">
      <c r="A128" s="68" t="s">
        <v>175</v>
      </c>
      <c r="B128" s="58" t="s">
        <v>176</v>
      </c>
      <c r="C128" s="46" t="s">
        <v>66</v>
      </c>
      <c r="D128" s="10" t="s">
        <v>53</v>
      </c>
      <c r="E128" s="25">
        <v>361</v>
      </c>
      <c r="F128" s="25">
        <v>361</v>
      </c>
      <c r="G128" s="25">
        <v>361</v>
      </c>
      <c r="H128" s="25">
        <v>357</v>
      </c>
      <c r="I128" s="25">
        <f t="shared" si="1"/>
        <v>98.89196675900277</v>
      </c>
    </row>
    <row r="129" spans="1:9" ht="63" x14ac:dyDescent="0.25">
      <c r="A129" s="68"/>
      <c r="B129" s="58"/>
      <c r="C129" s="48" t="s">
        <v>194</v>
      </c>
      <c r="D129" s="10" t="s">
        <v>15</v>
      </c>
      <c r="E129" s="25">
        <v>155792.79999999999</v>
      </c>
      <c r="F129" s="25">
        <v>158493.29999999999</v>
      </c>
      <c r="G129" s="25">
        <v>158493.29999999999</v>
      </c>
      <c r="H129" s="25">
        <v>160033.5</v>
      </c>
      <c r="I129" s="25">
        <f t="shared" si="1"/>
        <v>100.97177609400524</v>
      </c>
    </row>
    <row r="130" spans="1:9" ht="15.75" x14ac:dyDescent="0.25">
      <c r="A130" s="68" t="s">
        <v>177</v>
      </c>
      <c r="B130" s="58" t="s">
        <v>178</v>
      </c>
      <c r="C130" s="46" t="s">
        <v>179</v>
      </c>
      <c r="D130" s="10" t="s">
        <v>53</v>
      </c>
      <c r="E130" s="25">
        <v>11000</v>
      </c>
      <c r="F130" s="25">
        <v>11300</v>
      </c>
      <c r="G130" s="25">
        <v>11300</v>
      </c>
      <c r="H130" s="25">
        <v>11644</v>
      </c>
      <c r="I130" s="25">
        <f t="shared" si="1"/>
        <v>103.04424778761062</v>
      </c>
    </row>
    <row r="131" spans="1:9" ht="63" x14ac:dyDescent="0.25">
      <c r="A131" s="68"/>
      <c r="B131" s="58"/>
      <c r="C131" s="48" t="s">
        <v>194</v>
      </c>
      <c r="D131" s="10" t="s">
        <v>15</v>
      </c>
      <c r="E131" s="25">
        <v>132326.29999999999</v>
      </c>
      <c r="F131" s="25">
        <v>133820</v>
      </c>
      <c r="G131" s="25">
        <v>136684.6</v>
      </c>
      <c r="H131" s="25">
        <v>136684.6</v>
      </c>
      <c r="I131" s="25">
        <f t="shared" si="1"/>
        <v>100</v>
      </c>
    </row>
    <row r="132" spans="1:9" ht="15.75" x14ac:dyDescent="0.25">
      <c r="A132" s="68" t="s">
        <v>180</v>
      </c>
      <c r="B132" s="58" t="s">
        <v>181</v>
      </c>
      <c r="C132" s="46" t="s">
        <v>179</v>
      </c>
      <c r="D132" s="10" t="s">
        <v>53</v>
      </c>
      <c r="E132" s="25">
        <v>1634</v>
      </c>
      <c r="F132" s="25">
        <v>1650</v>
      </c>
      <c r="G132" s="25">
        <v>1650</v>
      </c>
      <c r="H132" s="25">
        <v>1753</v>
      </c>
      <c r="I132" s="25">
        <f t="shared" si="1"/>
        <v>106.24242424242425</v>
      </c>
    </row>
    <row r="133" spans="1:9" ht="63" x14ac:dyDescent="0.25">
      <c r="A133" s="68"/>
      <c r="B133" s="58"/>
      <c r="C133" s="48" t="s">
        <v>194</v>
      </c>
      <c r="D133" s="10" t="s">
        <v>15</v>
      </c>
      <c r="E133" s="25">
        <v>19811.900000000001</v>
      </c>
      <c r="F133" s="25">
        <v>20730.599999999999</v>
      </c>
      <c r="G133" s="25">
        <v>20924.600000000002</v>
      </c>
      <c r="H133" s="25">
        <v>20508.2</v>
      </c>
      <c r="I133" s="25">
        <f t="shared" si="1"/>
        <v>98.009997801630618</v>
      </c>
    </row>
    <row r="134" spans="1:9" ht="31.5" x14ac:dyDescent="0.25">
      <c r="A134" s="68" t="s">
        <v>182</v>
      </c>
      <c r="B134" s="58" t="s">
        <v>183</v>
      </c>
      <c r="C134" s="46" t="s">
        <v>184</v>
      </c>
      <c r="D134" s="10" t="s">
        <v>14</v>
      </c>
      <c r="E134" s="25">
        <v>399</v>
      </c>
      <c r="F134" s="25">
        <v>399</v>
      </c>
      <c r="G134" s="25">
        <v>1300</v>
      </c>
      <c r="H134" s="25">
        <v>1300</v>
      </c>
      <c r="I134" s="25">
        <f t="shared" si="1"/>
        <v>100</v>
      </c>
    </row>
    <row r="135" spans="1:9" ht="63" x14ac:dyDescent="0.25">
      <c r="A135" s="68"/>
      <c r="B135" s="58"/>
      <c r="C135" s="48" t="s">
        <v>194</v>
      </c>
      <c r="D135" s="10" t="s">
        <v>15</v>
      </c>
      <c r="E135" s="25">
        <v>8923.5</v>
      </c>
      <c r="F135" s="25">
        <v>8982.4</v>
      </c>
      <c r="G135" s="25">
        <v>10604.6</v>
      </c>
      <c r="H135" s="25">
        <v>10604.6</v>
      </c>
      <c r="I135" s="25">
        <f t="shared" ref="I135:I198" si="2">H135/G135%</f>
        <v>100</v>
      </c>
    </row>
    <row r="136" spans="1:9" ht="63" x14ac:dyDescent="0.25">
      <c r="A136" s="9" t="s">
        <v>185</v>
      </c>
      <c r="B136" s="10" t="s">
        <v>186</v>
      </c>
      <c r="C136" s="48" t="s">
        <v>194</v>
      </c>
      <c r="D136" s="10" t="s">
        <v>15</v>
      </c>
      <c r="E136" s="25">
        <v>30956.700000000004</v>
      </c>
      <c r="F136" s="25">
        <v>30956.799999999999</v>
      </c>
      <c r="G136" s="25">
        <v>30956.799999999999</v>
      </c>
      <c r="H136" s="25">
        <v>27534.5</v>
      </c>
      <c r="I136" s="25">
        <f t="shared" si="2"/>
        <v>88.944916787264845</v>
      </c>
    </row>
    <row r="137" spans="1:9" ht="15.75" x14ac:dyDescent="0.25">
      <c r="A137" s="14"/>
      <c r="B137" s="14" t="s">
        <v>187</v>
      </c>
      <c r="C137" s="14"/>
      <c r="D137" s="14" t="s">
        <v>15</v>
      </c>
      <c r="E137" s="36">
        <f>SUMIF($D$6:$D$136,"тыс. руб.",E6:E136)</f>
        <v>2920856.0999999996</v>
      </c>
      <c r="F137" s="36">
        <f t="shared" ref="F137:H137" si="3">SUMIF($D$6:$D$136,"тыс. руб.",F6:F136)</f>
        <v>3012018</v>
      </c>
      <c r="G137" s="36">
        <f t="shared" si="3"/>
        <v>3107102.3000000003</v>
      </c>
      <c r="H137" s="36">
        <f t="shared" si="3"/>
        <v>3072173.1000000006</v>
      </c>
      <c r="I137" s="36">
        <f t="shared" si="2"/>
        <v>98.875827165394597</v>
      </c>
    </row>
    <row r="138" spans="1:9" ht="31.5" x14ac:dyDescent="0.25">
      <c r="A138" s="28" t="s">
        <v>189</v>
      </c>
      <c r="B138" s="29" t="s">
        <v>190</v>
      </c>
      <c r="C138" s="29"/>
      <c r="D138" s="29"/>
      <c r="E138" s="37"/>
      <c r="F138" s="38"/>
      <c r="G138" s="38"/>
      <c r="H138" s="39"/>
      <c r="I138" s="39"/>
    </row>
    <row r="139" spans="1:9" ht="15.75" x14ac:dyDescent="0.25">
      <c r="A139" s="64" t="s">
        <v>203</v>
      </c>
      <c r="B139" s="57" t="s">
        <v>191</v>
      </c>
      <c r="C139" s="48" t="s">
        <v>192</v>
      </c>
      <c r="D139" s="7" t="s">
        <v>193</v>
      </c>
      <c r="E139" s="40">
        <v>131015</v>
      </c>
      <c r="F139" s="40">
        <v>131015</v>
      </c>
      <c r="G139" s="40">
        <v>131015</v>
      </c>
      <c r="H139" s="40">
        <v>132157.1</v>
      </c>
      <c r="I139" s="40">
        <f t="shared" si="2"/>
        <v>100.8717322443995</v>
      </c>
    </row>
    <row r="140" spans="1:9" ht="52.5" customHeight="1" x14ac:dyDescent="0.25">
      <c r="A140" s="64"/>
      <c r="B140" s="57"/>
      <c r="C140" s="48" t="s">
        <v>194</v>
      </c>
      <c r="D140" s="7" t="s">
        <v>15</v>
      </c>
      <c r="E140" s="40">
        <v>125560</v>
      </c>
      <c r="F140" s="41">
        <v>133287.1</v>
      </c>
      <c r="G140" s="41">
        <v>133287.1</v>
      </c>
      <c r="H140" s="40">
        <v>132388.78</v>
      </c>
      <c r="I140" s="40">
        <f t="shared" si="2"/>
        <v>99.326026299619386</v>
      </c>
    </row>
    <row r="141" spans="1:9" ht="47.25" x14ac:dyDescent="0.25">
      <c r="A141" s="64" t="s">
        <v>204</v>
      </c>
      <c r="B141" s="57" t="s">
        <v>195</v>
      </c>
      <c r="C141" s="48" t="s">
        <v>196</v>
      </c>
      <c r="D141" s="7" t="s">
        <v>197</v>
      </c>
      <c r="E141" s="40">
        <v>35.335000000000001</v>
      </c>
      <c r="F141" s="40">
        <v>35.335000000000001</v>
      </c>
      <c r="G141" s="40">
        <v>35.335000000000001</v>
      </c>
      <c r="H141" s="40">
        <v>35.31</v>
      </c>
      <c r="I141" s="40">
        <f t="shared" si="2"/>
        <v>99.929248620348105</v>
      </c>
    </row>
    <row r="142" spans="1:9" ht="63" x14ac:dyDescent="0.25">
      <c r="A142" s="64"/>
      <c r="B142" s="57"/>
      <c r="C142" s="48" t="s">
        <v>194</v>
      </c>
      <c r="D142" s="7" t="s">
        <v>15</v>
      </c>
      <c r="E142" s="40">
        <v>183792.7</v>
      </c>
      <c r="F142" s="40">
        <v>184739</v>
      </c>
      <c r="G142" s="40">
        <v>184739</v>
      </c>
      <c r="H142" s="40">
        <v>184126.2</v>
      </c>
      <c r="I142" s="40">
        <f t="shared" si="2"/>
        <v>99.668288774974428</v>
      </c>
    </row>
    <row r="143" spans="1:9" ht="15.75" x14ac:dyDescent="0.25">
      <c r="A143" s="64" t="s">
        <v>205</v>
      </c>
      <c r="B143" s="57" t="s">
        <v>198</v>
      </c>
      <c r="C143" s="48" t="s">
        <v>199</v>
      </c>
      <c r="D143" s="7" t="s">
        <v>200</v>
      </c>
      <c r="E143" s="40">
        <v>15554</v>
      </c>
      <c r="F143" s="40">
        <v>15554</v>
      </c>
      <c r="G143" s="40">
        <v>15554</v>
      </c>
      <c r="H143" s="40">
        <v>15541</v>
      </c>
      <c r="I143" s="40">
        <f t="shared" si="2"/>
        <v>99.916420213449925</v>
      </c>
    </row>
    <row r="144" spans="1:9" ht="63" x14ac:dyDescent="0.25">
      <c r="A144" s="72"/>
      <c r="B144" s="59"/>
      <c r="C144" s="48" t="s">
        <v>194</v>
      </c>
      <c r="D144" s="7" t="s">
        <v>15</v>
      </c>
      <c r="E144" s="40">
        <v>40395.9</v>
      </c>
      <c r="F144" s="40">
        <v>43824.1</v>
      </c>
      <c r="G144" s="40">
        <v>43824.1</v>
      </c>
      <c r="H144" s="40">
        <v>43824.1</v>
      </c>
      <c r="I144" s="40">
        <f t="shared" si="2"/>
        <v>100</v>
      </c>
    </row>
    <row r="145" spans="1:9" ht="15.75" x14ac:dyDescent="0.25">
      <c r="A145" s="64" t="s">
        <v>206</v>
      </c>
      <c r="B145" s="57" t="s">
        <v>201</v>
      </c>
      <c r="C145" s="48" t="s">
        <v>202</v>
      </c>
      <c r="D145" s="7" t="s">
        <v>193</v>
      </c>
      <c r="E145" s="40">
        <v>2150</v>
      </c>
      <c r="F145" s="40">
        <v>2150</v>
      </c>
      <c r="G145" s="40">
        <v>2156</v>
      </c>
      <c r="H145" s="40">
        <v>2420</v>
      </c>
      <c r="I145" s="40">
        <f t="shared" si="2"/>
        <v>112.24489795918367</v>
      </c>
    </row>
    <row r="146" spans="1:9" ht="63" x14ac:dyDescent="0.25">
      <c r="A146" s="72"/>
      <c r="B146" s="59"/>
      <c r="C146" s="48" t="s">
        <v>194</v>
      </c>
      <c r="D146" s="7" t="s">
        <v>15</v>
      </c>
      <c r="E146" s="40">
        <v>26811.4</v>
      </c>
      <c r="F146" s="40">
        <v>29927.3</v>
      </c>
      <c r="G146" s="40">
        <v>29927.3</v>
      </c>
      <c r="H146" s="40">
        <v>29927.3</v>
      </c>
      <c r="I146" s="40">
        <f t="shared" si="2"/>
        <v>100.00000000000001</v>
      </c>
    </row>
    <row r="147" spans="1:9" ht="15.75" x14ac:dyDescent="0.25">
      <c r="A147" s="14"/>
      <c r="B147" s="14" t="s">
        <v>187</v>
      </c>
      <c r="C147" s="14"/>
      <c r="D147" s="14" t="s">
        <v>15</v>
      </c>
      <c r="E147" s="36">
        <f>SUMIF($D$139:$D$146,"тыс. руб.",E139:E146)</f>
        <v>376560.00000000006</v>
      </c>
      <c r="F147" s="36">
        <f t="shared" ref="F147:H147" si="4">SUMIF($D$139:$D$146,"тыс. руб.",F139:F146)</f>
        <v>391777.49999999994</v>
      </c>
      <c r="G147" s="36">
        <f t="shared" si="4"/>
        <v>391777.49999999994</v>
      </c>
      <c r="H147" s="36">
        <f t="shared" si="4"/>
        <v>390266.37999999995</v>
      </c>
      <c r="I147" s="36">
        <f t="shared" si="2"/>
        <v>99.614291275022168</v>
      </c>
    </row>
    <row r="148" spans="1:9" ht="15.75" customHeight="1" x14ac:dyDescent="0.25">
      <c r="A148" s="28">
        <v>3</v>
      </c>
      <c r="B148" s="29" t="s">
        <v>207</v>
      </c>
      <c r="C148" s="29"/>
      <c r="D148" s="29"/>
      <c r="E148" s="37"/>
      <c r="F148" s="37"/>
      <c r="G148" s="37"/>
      <c r="H148" s="37"/>
      <c r="I148" s="37"/>
    </row>
    <row r="149" spans="1:9" ht="31.5" x14ac:dyDescent="0.25">
      <c r="A149" s="64" t="s">
        <v>212</v>
      </c>
      <c r="B149" s="57" t="s">
        <v>208</v>
      </c>
      <c r="C149" s="48" t="s">
        <v>209</v>
      </c>
      <c r="D149" s="8" t="s">
        <v>210</v>
      </c>
      <c r="E149" s="40">
        <v>4</v>
      </c>
      <c r="F149" s="40">
        <v>31</v>
      </c>
      <c r="G149" s="40" t="s">
        <v>392</v>
      </c>
      <c r="H149" s="40">
        <v>32</v>
      </c>
      <c r="I149" s="40" t="s">
        <v>392</v>
      </c>
    </row>
    <row r="150" spans="1:9" ht="83.25" customHeight="1" x14ac:dyDescent="0.25">
      <c r="A150" s="64"/>
      <c r="B150" s="57"/>
      <c r="C150" s="48" t="s">
        <v>194</v>
      </c>
      <c r="D150" s="8" t="s">
        <v>15</v>
      </c>
      <c r="E150" s="40">
        <v>1400</v>
      </c>
      <c r="F150" s="40">
        <v>8640</v>
      </c>
      <c r="G150" s="40">
        <v>8640</v>
      </c>
      <c r="H150" s="40">
        <v>8640</v>
      </c>
      <c r="I150" s="40">
        <f t="shared" si="2"/>
        <v>100</v>
      </c>
    </row>
    <row r="151" spans="1:9" ht="31.5" customHeight="1" x14ac:dyDescent="0.25">
      <c r="A151" s="64" t="s">
        <v>213</v>
      </c>
      <c r="B151" s="57" t="s">
        <v>211</v>
      </c>
      <c r="C151" s="48" t="s">
        <v>209</v>
      </c>
      <c r="D151" s="8" t="s">
        <v>210</v>
      </c>
      <c r="E151" s="40">
        <v>20</v>
      </c>
      <c r="F151" s="40">
        <v>20</v>
      </c>
      <c r="G151" s="40" t="s">
        <v>392</v>
      </c>
      <c r="H151" s="40">
        <v>20</v>
      </c>
      <c r="I151" s="40" t="s">
        <v>392</v>
      </c>
    </row>
    <row r="152" spans="1:9" ht="63" x14ac:dyDescent="0.25">
      <c r="A152" s="64"/>
      <c r="B152" s="57"/>
      <c r="C152" s="48" t="s">
        <v>194</v>
      </c>
      <c r="D152" s="8" t="s">
        <v>15</v>
      </c>
      <c r="E152" s="40">
        <v>10550</v>
      </c>
      <c r="F152" s="40">
        <v>12198</v>
      </c>
      <c r="G152" s="40">
        <v>12198</v>
      </c>
      <c r="H152" s="40">
        <v>12198</v>
      </c>
      <c r="I152" s="40">
        <f t="shared" si="2"/>
        <v>100</v>
      </c>
    </row>
    <row r="153" spans="1:9" ht="33" customHeight="1" x14ac:dyDescent="0.25">
      <c r="A153" s="64"/>
      <c r="B153" s="57"/>
      <c r="C153" s="48" t="s">
        <v>209</v>
      </c>
      <c r="D153" s="8" t="s">
        <v>210</v>
      </c>
      <c r="E153" s="40">
        <v>24</v>
      </c>
      <c r="F153" s="40">
        <v>51</v>
      </c>
      <c r="G153" s="40" t="s">
        <v>392</v>
      </c>
      <c r="H153" s="40">
        <v>52</v>
      </c>
      <c r="I153" s="40" t="s">
        <v>392</v>
      </c>
    </row>
    <row r="154" spans="1:9" ht="16.5" customHeight="1" x14ac:dyDescent="0.25">
      <c r="A154" s="14"/>
      <c r="B154" s="14" t="s">
        <v>187</v>
      </c>
      <c r="C154" s="14"/>
      <c r="D154" s="14" t="s">
        <v>15</v>
      </c>
      <c r="E154" s="36">
        <f>SUMIF($D$149:$D$153,"тыс. руб.",E149:E153)</f>
        <v>11950</v>
      </c>
      <c r="F154" s="36">
        <f>SUMIF($D$149:$D$153,"тыс. руб.",F149:F153)</f>
        <v>20838</v>
      </c>
      <c r="G154" s="36">
        <f>SUMIF($D$149:$D$153,"тыс. руб.",G149:G153)</f>
        <v>20838</v>
      </c>
      <c r="H154" s="36">
        <f>SUMIF($D$149:$D$153,"тыс. руб.",H149:H153)</f>
        <v>20838</v>
      </c>
      <c r="I154" s="36">
        <f>H154/G154</f>
        <v>1</v>
      </c>
    </row>
    <row r="155" spans="1:9" ht="31.5" x14ac:dyDescent="0.25">
      <c r="A155" s="28">
        <v>4</v>
      </c>
      <c r="B155" s="29" t="s">
        <v>214</v>
      </c>
      <c r="C155" s="29"/>
      <c r="D155" s="29"/>
      <c r="E155" s="37"/>
      <c r="F155" s="37"/>
      <c r="G155" s="37"/>
      <c r="H155" s="37"/>
      <c r="I155" s="37"/>
    </row>
    <row r="156" spans="1:9" ht="15.75" x14ac:dyDescent="0.25">
      <c r="A156" s="64" t="s">
        <v>235</v>
      </c>
      <c r="B156" s="71" t="s">
        <v>215</v>
      </c>
      <c r="C156" s="48" t="s">
        <v>216</v>
      </c>
      <c r="D156" s="8" t="s">
        <v>193</v>
      </c>
      <c r="E156" s="25">
        <v>32000</v>
      </c>
      <c r="F156" s="25">
        <v>32000</v>
      </c>
      <c r="G156" s="25">
        <v>32000</v>
      </c>
      <c r="H156" s="25">
        <v>32638</v>
      </c>
      <c r="I156" s="25">
        <f t="shared" si="2"/>
        <v>101.99375000000001</v>
      </c>
    </row>
    <row r="157" spans="1:9" ht="66.75" customHeight="1" x14ac:dyDescent="0.25">
      <c r="A157" s="64"/>
      <c r="B157" s="71"/>
      <c r="C157" s="48" t="s">
        <v>194</v>
      </c>
      <c r="D157" s="8" t="s">
        <v>15</v>
      </c>
      <c r="E157" s="25">
        <v>26348.16</v>
      </c>
      <c r="F157" s="25">
        <v>26921.46415</v>
      </c>
      <c r="G157" s="25">
        <v>26921.46415</v>
      </c>
      <c r="H157" s="25">
        <v>26921.46415</v>
      </c>
      <c r="I157" s="25">
        <f t="shared" si="2"/>
        <v>100.00000000000001</v>
      </c>
    </row>
    <row r="158" spans="1:9" ht="15.75" x14ac:dyDescent="0.25">
      <c r="A158" s="64" t="s">
        <v>236</v>
      </c>
      <c r="B158" s="71" t="s">
        <v>217</v>
      </c>
      <c r="C158" s="48" t="s">
        <v>216</v>
      </c>
      <c r="D158" s="8" t="s">
        <v>193</v>
      </c>
      <c r="E158" s="25">
        <v>50</v>
      </c>
      <c r="F158" s="25">
        <v>50</v>
      </c>
      <c r="G158" s="25">
        <v>50</v>
      </c>
      <c r="H158" s="25">
        <v>55</v>
      </c>
      <c r="I158" s="25">
        <f t="shared" si="2"/>
        <v>110</v>
      </c>
    </row>
    <row r="159" spans="1:9" ht="51.75" customHeight="1" x14ac:dyDescent="0.25">
      <c r="A159" s="64"/>
      <c r="B159" s="71"/>
      <c r="C159" s="48" t="s">
        <v>194</v>
      </c>
      <c r="D159" s="8" t="s">
        <v>15</v>
      </c>
      <c r="E159" s="25">
        <v>41.168999999999997</v>
      </c>
      <c r="F159" s="25">
        <v>42.063499999999998</v>
      </c>
      <c r="G159" s="25">
        <v>42.063499999999998</v>
      </c>
      <c r="H159" s="25">
        <v>42.063499999999998</v>
      </c>
      <c r="I159" s="25">
        <f t="shared" si="2"/>
        <v>100</v>
      </c>
    </row>
    <row r="160" spans="1:9" ht="15.75" x14ac:dyDescent="0.25">
      <c r="A160" s="64" t="s">
        <v>237</v>
      </c>
      <c r="B160" s="71" t="s">
        <v>218</v>
      </c>
      <c r="C160" s="48" t="s">
        <v>216</v>
      </c>
      <c r="D160" s="8" t="s">
        <v>193</v>
      </c>
      <c r="E160" s="25">
        <v>100</v>
      </c>
      <c r="F160" s="25">
        <v>100</v>
      </c>
      <c r="G160" s="25">
        <v>100</v>
      </c>
      <c r="H160" s="25">
        <v>110</v>
      </c>
      <c r="I160" s="25">
        <f t="shared" si="2"/>
        <v>110</v>
      </c>
    </row>
    <row r="161" spans="1:9" ht="67.5" customHeight="1" x14ac:dyDescent="0.25">
      <c r="A161" s="64"/>
      <c r="B161" s="71"/>
      <c r="C161" s="48" t="s">
        <v>194</v>
      </c>
      <c r="D161" s="8" t="s">
        <v>15</v>
      </c>
      <c r="E161" s="25">
        <v>82.337999999999994</v>
      </c>
      <c r="F161" s="25">
        <v>84.126999999999995</v>
      </c>
      <c r="G161" s="25">
        <v>84.126999999999995</v>
      </c>
      <c r="H161" s="25">
        <v>84.126999999999995</v>
      </c>
      <c r="I161" s="25">
        <f t="shared" si="2"/>
        <v>100</v>
      </c>
    </row>
    <row r="162" spans="1:9" ht="15.75" x14ac:dyDescent="0.25">
      <c r="A162" s="64" t="s">
        <v>238</v>
      </c>
      <c r="B162" s="71" t="s">
        <v>218</v>
      </c>
      <c r="C162" s="48" t="s">
        <v>219</v>
      </c>
      <c r="D162" s="8" t="s">
        <v>220</v>
      </c>
      <c r="E162" s="25">
        <v>15</v>
      </c>
      <c r="F162" s="25">
        <v>15</v>
      </c>
      <c r="G162" s="25">
        <v>15</v>
      </c>
      <c r="H162" s="25">
        <v>15</v>
      </c>
      <c r="I162" s="25">
        <f t="shared" si="2"/>
        <v>100</v>
      </c>
    </row>
    <row r="163" spans="1:9" ht="66" customHeight="1" x14ac:dyDescent="0.25">
      <c r="A163" s="64"/>
      <c r="B163" s="71"/>
      <c r="C163" s="48" t="s">
        <v>194</v>
      </c>
      <c r="D163" s="8" t="s">
        <v>15</v>
      </c>
      <c r="E163" s="25">
        <v>11.366700000000002</v>
      </c>
      <c r="F163" s="25">
        <v>11.94835</v>
      </c>
      <c r="G163" s="25">
        <v>11.94835</v>
      </c>
      <c r="H163" s="25">
        <v>11.94835</v>
      </c>
      <c r="I163" s="25">
        <f t="shared" si="2"/>
        <v>100</v>
      </c>
    </row>
    <row r="164" spans="1:9" ht="15.75" x14ac:dyDescent="0.25">
      <c r="A164" s="64" t="s">
        <v>239</v>
      </c>
      <c r="B164" s="71" t="s">
        <v>221</v>
      </c>
      <c r="C164" s="48" t="s">
        <v>222</v>
      </c>
      <c r="D164" s="8" t="s">
        <v>223</v>
      </c>
      <c r="E164" s="25">
        <v>4</v>
      </c>
      <c r="F164" s="25">
        <v>4</v>
      </c>
      <c r="G164" s="25">
        <v>4</v>
      </c>
      <c r="H164" s="25">
        <v>4.0199999999999996</v>
      </c>
      <c r="I164" s="25">
        <f t="shared" si="2"/>
        <v>100.49999999999999</v>
      </c>
    </row>
    <row r="165" spans="1:9" ht="68.25" customHeight="1" x14ac:dyDescent="0.25">
      <c r="A165" s="64"/>
      <c r="B165" s="71"/>
      <c r="C165" s="48" t="s">
        <v>194</v>
      </c>
      <c r="D165" s="8" t="s">
        <v>15</v>
      </c>
      <c r="E165" s="25">
        <v>1091.06</v>
      </c>
      <c r="F165" s="25">
        <v>1103.9100000000001</v>
      </c>
      <c r="G165" s="25">
        <v>1103.9100000000001</v>
      </c>
      <c r="H165" s="25">
        <v>1109.71</v>
      </c>
      <c r="I165" s="25">
        <f t="shared" si="2"/>
        <v>100.52540515078221</v>
      </c>
    </row>
    <row r="166" spans="1:9" ht="15.75" x14ac:dyDescent="0.25">
      <c r="A166" s="64" t="s">
        <v>240</v>
      </c>
      <c r="B166" s="71" t="s">
        <v>221</v>
      </c>
      <c r="C166" s="48" t="s">
        <v>222</v>
      </c>
      <c r="D166" s="8" t="s">
        <v>223</v>
      </c>
      <c r="E166" s="25">
        <v>62.168999999999997</v>
      </c>
      <c r="F166" s="25">
        <v>55.58</v>
      </c>
      <c r="G166" s="25">
        <v>55.58</v>
      </c>
      <c r="H166" s="25">
        <v>46.21</v>
      </c>
      <c r="I166" s="25">
        <f t="shared" si="2"/>
        <v>83.141417776178486</v>
      </c>
    </row>
    <row r="167" spans="1:9" ht="67.5" customHeight="1" x14ac:dyDescent="0.25">
      <c r="A167" s="64"/>
      <c r="B167" s="71"/>
      <c r="C167" s="48" t="s">
        <v>194</v>
      </c>
      <c r="D167" s="8" t="s">
        <v>15</v>
      </c>
      <c r="E167" s="25">
        <v>10754.25</v>
      </c>
      <c r="F167" s="25">
        <v>9687.69</v>
      </c>
      <c r="G167" s="25">
        <v>9687.69</v>
      </c>
      <c r="H167" s="25">
        <v>8054.13</v>
      </c>
      <c r="I167" s="25">
        <f t="shared" si="2"/>
        <v>83.137775878460189</v>
      </c>
    </row>
    <row r="168" spans="1:9" ht="15.75" x14ac:dyDescent="0.25">
      <c r="A168" s="64" t="s">
        <v>241</v>
      </c>
      <c r="B168" s="71" t="s">
        <v>221</v>
      </c>
      <c r="C168" s="48" t="s">
        <v>219</v>
      </c>
      <c r="D168" s="8" t="s">
        <v>220</v>
      </c>
      <c r="E168" s="25">
        <v>45</v>
      </c>
      <c r="F168" s="25">
        <v>45</v>
      </c>
      <c r="G168" s="25">
        <v>45</v>
      </c>
      <c r="H168" s="25">
        <v>46</v>
      </c>
      <c r="I168" s="25">
        <f t="shared" si="2"/>
        <v>102.22222222222221</v>
      </c>
    </row>
    <row r="169" spans="1:9" ht="68.25" customHeight="1" x14ac:dyDescent="0.25">
      <c r="A169" s="64"/>
      <c r="B169" s="71"/>
      <c r="C169" s="48" t="s">
        <v>194</v>
      </c>
      <c r="D169" s="8" t="s">
        <v>15</v>
      </c>
      <c r="E169" s="25">
        <v>18.39</v>
      </c>
      <c r="F169" s="25">
        <v>18.71</v>
      </c>
      <c r="G169" s="25">
        <v>18.71</v>
      </c>
      <c r="H169" s="25">
        <v>19.12</v>
      </c>
      <c r="I169" s="25">
        <f t="shared" si="2"/>
        <v>102.19134152859434</v>
      </c>
    </row>
    <row r="170" spans="1:9" ht="15.75" x14ac:dyDescent="0.25">
      <c r="A170" s="64" t="s">
        <v>242</v>
      </c>
      <c r="B170" s="71" t="s">
        <v>221</v>
      </c>
      <c r="C170" s="48" t="s">
        <v>219</v>
      </c>
      <c r="D170" s="8" t="s">
        <v>220</v>
      </c>
      <c r="E170" s="25">
        <v>24902</v>
      </c>
      <c r="F170" s="25">
        <v>24902</v>
      </c>
      <c r="G170" s="25">
        <v>24902</v>
      </c>
      <c r="H170" s="25">
        <v>26396</v>
      </c>
      <c r="I170" s="25">
        <f t="shared" si="2"/>
        <v>105.9995181109951</v>
      </c>
    </row>
    <row r="171" spans="1:9" ht="63" x14ac:dyDescent="0.25">
      <c r="A171" s="64"/>
      <c r="B171" s="71"/>
      <c r="C171" s="48" t="s">
        <v>194</v>
      </c>
      <c r="D171" s="8" t="s">
        <v>15</v>
      </c>
      <c r="E171" s="25">
        <v>1788.71</v>
      </c>
      <c r="F171" s="25">
        <v>1815.11</v>
      </c>
      <c r="G171" s="25">
        <v>1815.11</v>
      </c>
      <c r="H171" s="25">
        <v>1924</v>
      </c>
      <c r="I171" s="25">
        <f t="shared" si="2"/>
        <v>105.99908545487601</v>
      </c>
    </row>
    <row r="172" spans="1:9" ht="15.75" x14ac:dyDescent="0.25">
      <c r="A172" s="64" t="s">
        <v>243</v>
      </c>
      <c r="B172" s="71" t="s">
        <v>221</v>
      </c>
      <c r="C172" s="48" t="s">
        <v>224</v>
      </c>
      <c r="D172" s="8" t="s">
        <v>193</v>
      </c>
      <c r="E172" s="25">
        <v>21027</v>
      </c>
      <c r="F172" s="25">
        <v>21027</v>
      </c>
      <c r="G172" s="25">
        <v>21027</v>
      </c>
      <c r="H172" s="25">
        <v>21125</v>
      </c>
      <c r="I172" s="25">
        <f t="shared" si="2"/>
        <v>100.46606743710467</v>
      </c>
    </row>
    <row r="173" spans="1:9" ht="63" x14ac:dyDescent="0.25">
      <c r="A173" s="64"/>
      <c r="B173" s="71"/>
      <c r="C173" s="48" t="s">
        <v>194</v>
      </c>
      <c r="D173" s="8" t="s">
        <v>15</v>
      </c>
      <c r="E173" s="25">
        <v>1554.74</v>
      </c>
      <c r="F173" s="25">
        <v>1577.02</v>
      </c>
      <c r="G173" s="25">
        <v>1577.02</v>
      </c>
      <c r="H173" s="25">
        <v>1584.37</v>
      </c>
      <c r="I173" s="25">
        <f t="shared" si="2"/>
        <v>100.46606891478865</v>
      </c>
    </row>
    <row r="174" spans="1:9" ht="15.75" x14ac:dyDescent="0.25">
      <c r="A174" s="64" t="s">
        <v>244</v>
      </c>
      <c r="B174" s="71" t="s">
        <v>221</v>
      </c>
      <c r="C174" s="48" t="s">
        <v>225</v>
      </c>
      <c r="D174" s="8" t="s">
        <v>220</v>
      </c>
      <c r="E174" s="25">
        <v>115</v>
      </c>
      <c r="F174" s="25">
        <v>115</v>
      </c>
      <c r="G174" s="25">
        <v>115</v>
      </c>
      <c r="H174" s="25">
        <v>163.58000000000001</v>
      </c>
      <c r="I174" s="25">
        <f t="shared" si="2"/>
        <v>142.24347826086958</v>
      </c>
    </row>
    <row r="175" spans="1:9" ht="66" customHeight="1" x14ac:dyDescent="0.25">
      <c r="A175" s="64"/>
      <c r="B175" s="71"/>
      <c r="C175" s="48" t="s">
        <v>194</v>
      </c>
      <c r="D175" s="8" t="s">
        <v>15</v>
      </c>
      <c r="E175" s="25">
        <v>1084.75</v>
      </c>
      <c r="F175" s="25">
        <v>1097.9000000000001</v>
      </c>
      <c r="G175" s="25">
        <v>1097.9000000000001</v>
      </c>
      <c r="H175" s="25">
        <v>1561.67</v>
      </c>
      <c r="I175" s="25">
        <f t="shared" si="2"/>
        <v>142.24155205392111</v>
      </c>
    </row>
    <row r="176" spans="1:9" ht="15.75" x14ac:dyDescent="0.25">
      <c r="A176" s="64" t="s">
        <v>245</v>
      </c>
      <c r="B176" s="71" t="s">
        <v>221</v>
      </c>
      <c r="C176" s="48" t="s">
        <v>226</v>
      </c>
      <c r="D176" s="8" t="s">
        <v>227</v>
      </c>
      <c r="E176" s="25">
        <v>150000</v>
      </c>
      <c r="F176" s="25">
        <v>150000</v>
      </c>
      <c r="G176" s="25">
        <v>150000</v>
      </c>
      <c r="H176" s="25">
        <v>180655</v>
      </c>
      <c r="I176" s="25">
        <f t="shared" si="2"/>
        <v>120.43666666666667</v>
      </c>
    </row>
    <row r="177" spans="1:9" ht="67.5" customHeight="1" x14ac:dyDescent="0.25">
      <c r="A177" s="64"/>
      <c r="B177" s="71"/>
      <c r="C177" s="48" t="s">
        <v>194</v>
      </c>
      <c r="D177" s="8" t="s">
        <v>15</v>
      </c>
      <c r="E177" s="25">
        <v>5511</v>
      </c>
      <c r="F177" s="25">
        <v>5592</v>
      </c>
      <c r="G177" s="25">
        <v>5592</v>
      </c>
      <c r="H177" s="25">
        <v>6810.7199999999993</v>
      </c>
      <c r="I177" s="25">
        <f t="shared" si="2"/>
        <v>121.793991416309</v>
      </c>
    </row>
    <row r="178" spans="1:9" ht="15.75" x14ac:dyDescent="0.25">
      <c r="A178" s="64" t="s">
        <v>246</v>
      </c>
      <c r="B178" s="71" t="s">
        <v>221</v>
      </c>
      <c r="C178" s="48" t="s">
        <v>225</v>
      </c>
      <c r="D178" s="8" t="s">
        <v>220</v>
      </c>
      <c r="E178" s="25">
        <v>960</v>
      </c>
      <c r="F178" s="25">
        <v>960</v>
      </c>
      <c r="G178" s="25">
        <v>960</v>
      </c>
      <c r="H178" s="25">
        <v>915</v>
      </c>
      <c r="I178" s="25">
        <f t="shared" si="2"/>
        <v>95.3125</v>
      </c>
    </row>
    <row r="179" spans="1:9" ht="66" customHeight="1" x14ac:dyDescent="0.25">
      <c r="A179" s="64"/>
      <c r="B179" s="71"/>
      <c r="C179" s="48" t="s">
        <v>194</v>
      </c>
      <c r="D179" s="8" t="s">
        <v>15</v>
      </c>
      <c r="E179" s="25">
        <v>3600.76</v>
      </c>
      <c r="F179" s="25">
        <v>3656.09</v>
      </c>
      <c r="G179" s="25">
        <v>3656.09</v>
      </c>
      <c r="H179" s="25">
        <v>3484.71</v>
      </c>
      <c r="I179" s="25">
        <f t="shared" si="2"/>
        <v>95.312478631543527</v>
      </c>
    </row>
    <row r="180" spans="1:9" ht="15.75" x14ac:dyDescent="0.25">
      <c r="A180" s="64" t="s">
        <v>247</v>
      </c>
      <c r="B180" s="71" t="s">
        <v>228</v>
      </c>
      <c r="C180" s="48" t="s">
        <v>219</v>
      </c>
      <c r="D180" s="8" t="s">
        <v>220</v>
      </c>
      <c r="E180" s="25">
        <v>7800</v>
      </c>
      <c r="F180" s="25">
        <v>7800</v>
      </c>
      <c r="G180" s="25">
        <v>7800</v>
      </c>
      <c r="H180" s="25">
        <v>10828</v>
      </c>
      <c r="I180" s="25">
        <f t="shared" si="2"/>
        <v>138.82051282051282</v>
      </c>
    </row>
    <row r="181" spans="1:9" ht="63" x14ac:dyDescent="0.25">
      <c r="A181" s="64"/>
      <c r="B181" s="71"/>
      <c r="C181" s="48" t="s">
        <v>194</v>
      </c>
      <c r="D181" s="8" t="s">
        <v>15</v>
      </c>
      <c r="E181" s="25">
        <v>3140.28</v>
      </c>
      <c r="F181" s="25">
        <v>3185.99</v>
      </c>
      <c r="G181" s="25">
        <v>3185.99</v>
      </c>
      <c r="H181" s="25">
        <v>3185.99</v>
      </c>
      <c r="I181" s="25">
        <f t="shared" si="2"/>
        <v>100</v>
      </c>
    </row>
    <row r="182" spans="1:9" ht="15.75" x14ac:dyDescent="0.25">
      <c r="A182" s="64" t="s">
        <v>248</v>
      </c>
      <c r="B182" s="71" t="s">
        <v>228</v>
      </c>
      <c r="C182" s="48" t="s">
        <v>229</v>
      </c>
      <c r="D182" s="8" t="s">
        <v>193</v>
      </c>
      <c r="E182" s="25">
        <v>7800</v>
      </c>
      <c r="F182" s="25">
        <v>7800</v>
      </c>
      <c r="G182" s="25">
        <v>7800</v>
      </c>
      <c r="H182" s="25">
        <v>10828</v>
      </c>
      <c r="I182" s="25">
        <f t="shared" si="2"/>
        <v>138.82051282051282</v>
      </c>
    </row>
    <row r="183" spans="1:9" ht="63" x14ac:dyDescent="0.25">
      <c r="A183" s="64"/>
      <c r="B183" s="71"/>
      <c r="C183" s="48" t="s">
        <v>194</v>
      </c>
      <c r="D183" s="8" t="s">
        <v>15</v>
      </c>
      <c r="E183" s="25">
        <v>2640.15</v>
      </c>
      <c r="F183" s="25">
        <v>2675.87</v>
      </c>
      <c r="G183" s="25">
        <v>2675.87</v>
      </c>
      <c r="H183" s="25">
        <v>2675.87</v>
      </c>
      <c r="I183" s="25">
        <f t="shared" si="2"/>
        <v>100</v>
      </c>
    </row>
    <row r="184" spans="1:9" ht="15.75" x14ac:dyDescent="0.25">
      <c r="A184" s="64" t="s">
        <v>249</v>
      </c>
      <c r="B184" s="71" t="s">
        <v>228</v>
      </c>
      <c r="C184" s="48" t="s">
        <v>219</v>
      </c>
      <c r="D184" s="8" t="s">
        <v>220</v>
      </c>
      <c r="E184" s="25">
        <v>15</v>
      </c>
      <c r="F184" s="25">
        <v>7</v>
      </c>
      <c r="G184" s="25">
        <v>7</v>
      </c>
      <c r="H184" s="25">
        <v>7</v>
      </c>
      <c r="I184" s="25">
        <f t="shared" si="2"/>
        <v>99.999999999999986</v>
      </c>
    </row>
    <row r="185" spans="1:9" ht="63" x14ac:dyDescent="0.25">
      <c r="A185" s="64"/>
      <c r="B185" s="71"/>
      <c r="C185" s="48" t="s">
        <v>194</v>
      </c>
      <c r="D185" s="8" t="s">
        <v>15</v>
      </c>
      <c r="E185" s="25">
        <v>30.27</v>
      </c>
      <c r="F185" s="25">
        <v>14.34</v>
      </c>
      <c r="G185" s="25">
        <v>14.34</v>
      </c>
      <c r="H185" s="25">
        <v>14.34</v>
      </c>
      <c r="I185" s="25">
        <f t="shared" si="2"/>
        <v>100</v>
      </c>
    </row>
    <row r="186" spans="1:9" ht="15.75" x14ac:dyDescent="0.25">
      <c r="A186" s="64" t="s">
        <v>250</v>
      </c>
      <c r="B186" s="71" t="s">
        <v>230</v>
      </c>
      <c r="C186" s="48" t="s">
        <v>231</v>
      </c>
      <c r="D186" s="8" t="s">
        <v>220</v>
      </c>
      <c r="E186" s="25">
        <v>1800000</v>
      </c>
      <c r="F186" s="25">
        <v>1800000</v>
      </c>
      <c r="G186" s="25">
        <v>1800000</v>
      </c>
      <c r="H186" s="25">
        <v>2374762</v>
      </c>
      <c r="I186" s="25">
        <f t="shared" si="2"/>
        <v>131.93122222222223</v>
      </c>
    </row>
    <row r="187" spans="1:9" ht="63" x14ac:dyDescent="0.25">
      <c r="A187" s="64"/>
      <c r="B187" s="71"/>
      <c r="C187" s="48" t="s">
        <v>194</v>
      </c>
      <c r="D187" s="8" t="s">
        <v>15</v>
      </c>
      <c r="E187" s="25">
        <v>61920</v>
      </c>
      <c r="F187" s="25">
        <v>64260</v>
      </c>
      <c r="G187" s="25">
        <v>64260</v>
      </c>
      <c r="H187" s="25">
        <v>64260</v>
      </c>
      <c r="I187" s="25">
        <f t="shared" si="2"/>
        <v>100</v>
      </c>
    </row>
    <row r="188" spans="1:9" ht="15.75" x14ac:dyDescent="0.25">
      <c r="A188" s="64" t="s">
        <v>251</v>
      </c>
      <c r="B188" s="71" t="s">
        <v>232</v>
      </c>
      <c r="C188" s="48" t="s">
        <v>222</v>
      </c>
      <c r="D188" s="8" t="s">
        <v>233</v>
      </c>
      <c r="E188" s="40" t="s">
        <v>392</v>
      </c>
      <c r="F188" s="25">
        <v>100</v>
      </c>
      <c r="G188" s="25">
        <v>100</v>
      </c>
      <c r="H188" s="25">
        <v>100</v>
      </c>
      <c r="I188" s="25">
        <f t="shared" si="2"/>
        <v>100</v>
      </c>
    </row>
    <row r="189" spans="1:9" ht="63" x14ac:dyDescent="0.25">
      <c r="A189" s="64"/>
      <c r="B189" s="71"/>
      <c r="C189" s="48" t="s">
        <v>194</v>
      </c>
      <c r="D189" s="8" t="s">
        <v>15</v>
      </c>
      <c r="E189" s="40" t="s">
        <v>392</v>
      </c>
      <c r="F189" s="25">
        <v>734.31</v>
      </c>
      <c r="G189" s="25">
        <v>734.31</v>
      </c>
      <c r="H189" s="25">
        <v>734.31</v>
      </c>
      <c r="I189" s="25">
        <f t="shared" si="2"/>
        <v>100</v>
      </c>
    </row>
    <row r="190" spans="1:9" ht="15.75" x14ac:dyDescent="0.25">
      <c r="A190" s="64" t="s">
        <v>252</v>
      </c>
      <c r="B190" s="71" t="s">
        <v>232</v>
      </c>
      <c r="C190" s="48" t="s">
        <v>234</v>
      </c>
      <c r="D190" s="8" t="s">
        <v>193</v>
      </c>
      <c r="E190" s="40" t="s">
        <v>392</v>
      </c>
      <c r="F190" s="25">
        <v>75</v>
      </c>
      <c r="G190" s="25">
        <v>75</v>
      </c>
      <c r="H190" s="25">
        <v>75</v>
      </c>
      <c r="I190" s="25">
        <f t="shared" si="2"/>
        <v>100</v>
      </c>
    </row>
    <row r="191" spans="1:9" ht="63" x14ac:dyDescent="0.25">
      <c r="A191" s="64"/>
      <c r="B191" s="71"/>
      <c r="C191" s="48" t="s">
        <v>194</v>
      </c>
      <c r="D191" s="8" t="s">
        <v>15</v>
      </c>
      <c r="E191" s="40" t="s">
        <v>392</v>
      </c>
      <c r="F191" s="25">
        <v>220.7</v>
      </c>
      <c r="G191" s="25">
        <v>220.7</v>
      </c>
      <c r="H191" s="25">
        <v>220.7</v>
      </c>
      <c r="I191" s="25">
        <f t="shared" si="2"/>
        <v>100</v>
      </c>
    </row>
    <row r="192" spans="1:9" ht="15.75" x14ac:dyDescent="0.25">
      <c r="A192" s="64" t="s">
        <v>253</v>
      </c>
      <c r="B192" s="71" t="s">
        <v>221</v>
      </c>
      <c r="C192" s="48" t="s">
        <v>222</v>
      </c>
      <c r="D192" s="8" t="s">
        <v>233</v>
      </c>
      <c r="E192" s="40" t="s">
        <v>392</v>
      </c>
      <c r="F192" s="25">
        <v>742</v>
      </c>
      <c r="G192" s="25">
        <v>742</v>
      </c>
      <c r="H192" s="25">
        <v>742</v>
      </c>
      <c r="I192" s="25">
        <f t="shared" si="2"/>
        <v>100</v>
      </c>
    </row>
    <row r="193" spans="1:9" ht="63" x14ac:dyDescent="0.25">
      <c r="A193" s="64"/>
      <c r="B193" s="71"/>
      <c r="C193" s="48" t="s">
        <v>194</v>
      </c>
      <c r="D193" s="8" t="s">
        <v>15</v>
      </c>
      <c r="E193" s="40" t="s">
        <v>392</v>
      </c>
      <c r="F193" s="25">
        <v>290.76</v>
      </c>
      <c r="G193" s="25">
        <v>290.76</v>
      </c>
      <c r="H193" s="25">
        <v>290.76</v>
      </c>
      <c r="I193" s="25">
        <f t="shared" si="2"/>
        <v>100</v>
      </c>
    </row>
    <row r="194" spans="1:9" ht="16.5" customHeight="1" x14ac:dyDescent="0.25">
      <c r="A194" s="14"/>
      <c r="B194" s="14" t="s">
        <v>187</v>
      </c>
      <c r="C194" s="14"/>
      <c r="D194" s="14" t="s">
        <v>15</v>
      </c>
      <c r="E194" s="36">
        <f>SUMIF($D$156:$D$193,"тыс. руб.",E156:E193)</f>
        <v>119617.39369999999</v>
      </c>
      <c r="F194" s="36">
        <f>SUMIF($D$156:$D$193,"тыс. руб.",F156:F193)</f>
        <v>122990.00299999998</v>
      </c>
      <c r="G194" s="36">
        <f>SUMIF($D$156:$D$193,"тыс. руб.",G156:G193)</f>
        <v>122990.00299999998</v>
      </c>
      <c r="H194" s="36">
        <f>SUMIF($D$156:$D$193,"тыс. руб.",H156:H193)</f>
        <v>122990.003</v>
      </c>
      <c r="I194" s="36">
        <f t="shared" si="2"/>
        <v>100.00000000000001</v>
      </c>
    </row>
    <row r="195" spans="1:9" ht="31.5" x14ac:dyDescent="0.25">
      <c r="A195" s="28">
        <v>5</v>
      </c>
      <c r="B195" s="29" t="s">
        <v>254</v>
      </c>
      <c r="C195" s="29"/>
      <c r="D195" s="29"/>
      <c r="E195" s="37"/>
      <c r="F195" s="37"/>
      <c r="G195" s="37"/>
      <c r="H195" s="37"/>
      <c r="I195" s="37"/>
    </row>
    <row r="196" spans="1:9" ht="31.5" x14ac:dyDescent="0.25">
      <c r="A196" s="64" t="s">
        <v>255</v>
      </c>
      <c r="B196" s="57" t="s">
        <v>201</v>
      </c>
      <c r="C196" s="48" t="s">
        <v>209</v>
      </c>
      <c r="D196" s="8" t="s">
        <v>193</v>
      </c>
      <c r="E196" s="40" t="s">
        <v>392</v>
      </c>
      <c r="F196" s="40" t="s">
        <v>392</v>
      </c>
      <c r="G196" s="40" t="s">
        <v>392</v>
      </c>
      <c r="H196" s="40" t="s">
        <v>392</v>
      </c>
      <c r="I196" s="40" t="s">
        <v>392</v>
      </c>
    </row>
    <row r="197" spans="1:9" ht="63" x14ac:dyDescent="0.25">
      <c r="A197" s="64"/>
      <c r="B197" s="60"/>
      <c r="C197" s="48" t="s">
        <v>194</v>
      </c>
      <c r="D197" s="8" t="s">
        <v>15</v>
      </c>
      <c r="E197" s="40">
        <v>8806.9663999999993</v>
      </c>
      <c r="F197" s="40">
        <v>8945.9158399999997</v>
      </c>
      <c r="G197" s="40">
        <v>8945.9158399999997</v>
      </c>
      <c r="H197" s="40">
        <v>8945.9158399999997</v>
      </c>
      <c r="I197" s="40">
        <f t="shared" si="2"/>
        <v>100</v>
      </c>
    </row>
    <row r="198" spans="1:9" ht="15.75" x14ac:dyDescent="0.25">
      <c r="A198" s="14"/>
      <c r="B198" s="14" t="s">
        <v>187</v>
      </c>
      <c r="C198" s="14"/>
      <c r="D198" s="14" t="s">
        <v>15</v>
      </c>
      <c r="E198" s="36">
        <f>SUMIF($D$196:$D$197,"тыс. руб.",E196:E197)</f>
        <v>8806.9663999999993</v>
      </c>
      <c r="F198" s="36">
        <f>SUMIF($D$196:$D$197,"тыс. руб.",F196:F197)</f>
        <v>8945.9158399999997</v>
      </c>
      <c r="G198" s="36">
        <f>SUMIF($D$196:$D$197,"тыс. руб.",G196:G197)</f>
        <v>8945.9158399999997</v>
      </c>
      <c r="H198" s="36">
        <f>SUMIF($D$196:$D$197,"тыс. руб.",H196:H197)</f>
        <v>8945.9158399999997</v>
      </c>
      <c r="I198" s="36">
        <f t="shared" si="2"/>
        <v>100</v>
      </c>
    </row>
    <row r="199" spans="1:9" ht="31.5" x14ac:dyDescent="0.25">
      <c r="A199" s="28">
        <v>6</v>
      </c>
      <c r="B199" s="29" t="s">
        <v>256</v>
      </c>
      <c r="C199" s="29"/>
      <c r="D199" s="29"/>
      <c r="E199" s="37"/>
      <c r="F199" s="37"/>
      <c r="G199" s="37"/>
      <c r="H199" s="37"/>
      <c r="I199" s="37"/>
    </row>
    <row r="200" spans="1:9" ht="31.5" x14ac:dyDescent="0.25">
      <c r="A200" s="64" t="s">
        <v>262</v>
      </c>
      <c r="B200" s="57" t="s">
        <v>257</v>
      </c>
      <c r="C200" s="48" t="s">
        <v>209</v>
      </c>
      <c r="D200" s="7" t="s">
        <v>258</v>
      </c>
      <c r="E200" s="40">
        <v>1888</v>
      </c>
      <c r="F200" s="40">
        <v>1888</v>
      </c>
      <c r="G200" s="40">
        <v>1888</v>
      </c>
      <c r="H200" s="40">
        <v>1921</v>
      </c>
      <c r="I200" s="40">
        <f t="shared" ref="I200:I262" si="5">H200/G200%</f>
        <v>101.74788135593221</v>
      </c>
    </row>
    <row r="201" spans="1:9" ht="63" x14ac:dyDescent="0.25">
      <c r="A201" s="64"/>
      <c r="B201" s="57"/>
      <c r="C201" s="48" t="s">
        <v>194</v>
      </c>
      <c r="D201" s="7" t="s">
        <v>15</v>
      </c>
      <c r="E201" s="41">
        <v>37011.4</v>
      </c>
      <c r="F201" s="41">
        <v>37011.4</v>
      </c>
      <c r="G201" s="41">
        <v>37011.4</v>
      </c>
      <c r="H201" s="41">
        <v>37070.6</v>
      </c>
      <c r="I201" s="41">
        <f t="shared" si="5"/>
        <v>100.15995071788691</v>
      </c>
    </row>
    <row r="202" spans="1:9" ht="31.5" x14ac:dyDescent="0.25">
      <c r="A202" s="64" t="s">
        <v>263</v>
      </c>
      <c r="B202" s="57" t="s">
        <v>259</v>
      </c>
      <c r="C202" s="48" t="s">
        <v>209</v>
      </c>
      <c r="D202" s="7" t="s">
        <v>260</v>
      </c>
      <c r="E202" s="41">
        <v>209</v>
      </c>
      <c r="F202" s="41">
        <v>209</v>
      </c>
      <c r="G202" s="41">
        <v>209</v>
      </c>
      <c r="H202" s="41">
        <v>242</v>
      </c>
      <c r="I202" s="41">
        <f t="shared" si="5"/>
        <v>115.78947368421053</v>
      </c>
    </row>
    <row r="203" spans="1:9" ht="63" x14ac:dyDescent="0.25">
      <c r="A203" s="64"/>
      <c r="B203" s="57"/>
      <c r="C203" s="48" t="s">
        <v>194</v>
      </c>
      <c r="D203" s="7" t="s">
        <v>15</v>
      </c>
      <c r="E203" s="41">
        <v>2064.6</v>
      </c>
      <c r="F203" s="41">
        <v>2064.6</v>
      </c>
      <c r="G203" s="41">
        <v>2064.6</v>
      </c>
      <c r="H203" s="41">
        <v>2064.6</v>
      </c>
      <c r="I203" s="41">
        <f t="shared" si="5"/>
        <v>99.999999999999986</v>
      </c>
    </row>
    <row r="204" spans="1:9" ht="15.75" x14ac:dyDescent="0.25">
      <c r="A204" s="14"/>
      <c r="B204" s="14" t="s">
        <v>187</v>
      </c>
      <c r="C204" s="14"/>
      <c r="D204" s="14" t="s">
        <v>15</v>
      </c>
      <c r="E204" s="36">
        <f>SUMIF($D$200:$D$203,"тыс. руб.",E200:E203)</f>
        <v>39076</v>
      </c>
      <c r="F204" s="36">
        <f>SUMIF($D$200:$D$203,"тыс. руб.",F200:F203)</f>
        <v>39076</v>
      </c>
      <c r="G204" s="36">
        <f>SUMIF($D$200:$D$203,"тыс. руб.",G200:G203)</f>
        <v>39076</v>
      </c>
      <c r="H204" s="36">
        <f>SUMIF($D$200:$D$203,"тыс. руб.",H200:H203)</f>
        <v>39135.199999999997</v>
      </c>
      <c r="I204" s="36">
        <f t="shared" si="5"/>
        <v>100.15149964172382</v>
      </c>
    </row>
    <row r="205" spans="1:9" ht="31.5" x14ac:dyDescent="0.25">
      <c r="A205" s="28">
        <v>7</v>
      </c>
      <c r="B205" s="29" t="s">
        <v>261</v>
      </c>
      <c r="C205" s="29"/>
      <c r="D205" s="29"/>
      <c r="E205" s="37"/>
      <c r="F205" s="37"/>
      <c r="G205" s="37"/>
      <c r="H205" s="37"/>
      <c r="I205" s="37"/>
    </row>
    <row r="206" spans="1:9" ht="15.75" x14ac:dyDescent="0.25">
      <c r="A206" s="64" t="s">
        <v>335</v>
      </c>
      <c r="B206" s="57" t="s">
        <v>264</v>
      </c>
      <c r="C206" s="48" t="s">
        <v>265</v>
      </c>
      <c r="D206" s="8" t="s">
        <v>14</v>
      </c>
      <c r="E206" s="40">
        <v>419597</v>
      </c>
      <c r="F206" s="40">
        <v>419597</v>
      </c>
      <c r="G206" s="40">
        <v>419597</v>
      </c>
      <c r="H206" s="40">
        <v>363037</v>
      </c>
      <c r="I206" s="40">
        <f t="shared" si="5"/>
        <v>86.520399335552924</v>
      </c>
    </row>
    <row r="207" spans="1:9" ht="35.25" customHeight="1" x14ac:dyDescent="0.25">
      <c r="A207" s="64"/>
      <c r="B207" s="60"/>
      <c r="C207" s="48" t="s">
        <v>266</v>
      </c>
      <c r="D207" s="8" t="s">
        <v>15</v>
      </c>
      <c r="E207" s="40">
        <v>98269.287945022472</v>
      </c>
      <c r="F207" s="40">
        <v>100762.44996952446</v>
      </c>
      <c r="G207" s="40">
        <v>100762.44996952446</v>
      </c>
      <c r="H207" s="40">
        <v>100762.44996952446</v>
      </c>
      <c r="I207" s="40">
        <f t="shared" si="5"/>
        <v>100</v>
      </c>
    </row>
    <row r="208" spans="1:9" ht="15.75" x14ac:dyDescent="0.25">
      <c r="A208" s="64" t="s">
        <v>336</v>
      </c>
      <c r="B208" s="57" t="s">
        <v>267</v>
      </c>
      <c r="C208" s="48" t="s">
        <v>265</v>
      </c>
      <c r="D208" s="8" t="s">
        <v>14</v>
      </c>
      <c r="E208" s="40">
        <v>29900</v>
      </c>
      <c r="F208" s="40">
        <v>29900</v>
      </c>
      <c r="G208" s="40">
        <v>29900</v>
      </c>
      <c r="H208" s="40">
        <v>33327</v>
      </c>
      <c r="I208" s="40">
        <f t="shared" si="5"/>
        <v>111.46153846153847</v>
      </c>
    </row>
    <row r="209" spans="1:9" ht="31.5" x14ac:dyDescent="0.25">
      <c r="A209" s="64"/>
      <c r="B209" s="60"/>
      <c r="C209" s="48" t="s">
        <v>266</v>
      </c>
      <c r="D209" s="8" t="s">
        <v>15</v>
      </c>
      <c r="E209" s="40">
        <v>12733.091914383336</v>
      </c>
      <c r="F209" s="40">
        <v>15929.919534353339</v>
      </c>
      <c r="G209" s="40">
        <v>15929.919534353339</v>
      </c>
      <c r="H209" s="40">
        <v>15929.919534353339</v>
      </c>
      <c r="I209" s="40">
        <f t="shared" si="5"/>
        <v>100</v>
      </c>
    </row>
    <row r="210" spans="1:9" ht="15.75" x14ac:dyDescent="0.25">
      <c r="A210" s="64" t="s">
        <v>337</v>
      </c>
      <c r="B210" s="57" t="s">
        <v>268</v>
      </c>
      <c r="C210" s="48" t="s">
        <v>265</v>
      </c>
      <c r="D210" s="8" t="s">
        <v>14</v>
      </c>
      <c r="E210" s="40">
        <v>166204</v>
      </c>
      <c r="F210" s="40">
        <v>166204</v>
      </c>
      <c r="G210" s="40">
        <v>166204</v>
      </c>
      <c r="H210" s="40">
        <v>176576</v>
      </c>
      <c r="I210" s="40">
        <f t="shared" si="5"/>
        <v>106.24052369377392</v>
      </c>
    </row>
    <row r="211" spans="1:9" ht="31.5" x14ac:dyDescent="0.25">
      <c r="A211" s="64"/>
      <c r="B211" s="60"/>
      <c r="C211" s="48" t="s">
        <v>266</v>
      </c>
      <c r="D211" s="8" t="s">
        <v>15</v>
      </c>
      <c r="E211" s="40">
        <v>12179.929976671547</v>
      </c>
      <c r="F211" s="40">
        <v>18741.170753669594</v>
      </c>
      <c r="G211" s="40">
        <v>18741.170753669594</v>
      </c>
      <c r="H211" s="40">
        <v>18741.170753669594</v>
      </c>
      <c r="I211" s="40">
        <f t="shared" si="5"/>
        <v>100</v>
      </c>
    </row>
    <row r="212" spans="1:9" ht="15.75" x14ac:dyDescent="0.25">
      <c r="A212" s="64" t="s">
        <v>338</v>
      </c>
      <c r="B212" s="57" t="s">
        <v>269</v>
      </c>
      <c r="C212" s="48" t="s">
        <v>270</v>
      </c>
      <c r="D212" s="8" t="s">
        <v>19</v>
      </c>
      <c r="E212" s="40">
        <v>30</v>
      </c>
      <c r="F212" s="40">
        <v>30</v>
      </c>
      <c r="G212" s="40">
        <v>30</v>
      </c>
      <c r="H212" s="40">
        <v>30</v>
      </c>
      <c r="I212" s="40">
        <f t="shared" si="5"/>
        <v>100</v>
      </c>
    </row>
    <row r="213" spans="1:9" ht="31.5" x14ac:dyDescent="0.25">
      <c r="A213" s="64"/>
      <c r="B213" s="60"/>
      <c r="C213" s="48" t="s">
        <v>266</v>
      </c>
      <c r="D213" s="8" t="s">
        <v>15</v>
      </c>
      <c r="E213" s="40">
        <v>3418.7649614998991</v>
      </c>
      <c r="F213" s="40">
        <v>3833.1840877237291</v>
      </c>
      <c r="G213" s="40">
        <v>3833.1840877237291</v>
      </c>
      <c r="H213" s="40">
        <v>3833.1840877237291</v>
      </c>
      <c r="I213" s="40">
        <f t="shared" si="5"/>
        <v>100</v>
      </c>
    </row>
    <row r="214" spans="1:9" ht="15.75" x14ac:dyDescent="0.25">
      <c r="A214" s="64" t="s">
        <v>339</v>
      </c>
      <c r="B214" s="57" t="s">
        <v>271</v>
      </c>
      <c r="C214" s="48" t="s">
        <v>265</v>
      </c>
      <c r="D214" s="8" t="s">
        <v>19</v>
      </c>
      <c r="E214" s="40">
        <v>21240</v>
      </c>
      <c r="F214" s="40">
        <v>21240</v>
      </c>
      <c r="G214" s="40">
        <v>21240</v>
      </c>
      <c r="H214" s="40">
        <v>23037</v>
      </c>
      <c r="I214" s="40">
        <f t="shared" si="5"/>
        <v>108.46045197740112</v>
      </c>
    </row>
    <row r="215" spans="1:9" ht="31.5" x14ac:dyDescent="0.25">
      <c r="A215" s="64"/>
      <c r="B215" s="60"/>
      <c r="C215" s="48" t="s">
        <v>266</v>
      </c>
      <c r="D215" s="8" t="s">
        <v>15</v>
      </c>
      <c r="E215" s="40">
        <v>27114.613054819321</v>
      </c>
      <c r="F215" s="40">
        <v>30944.27913028876</v>
      </c>
      <c r="G215" s="40">
        <v>30944.27913028876</v>
      </c>
      <c r="H215" s="40">
        <v>30944.27913028876</v>
      </c>
      <c r="I215" s="40">
        <f t="shared" si="5"/>
        <v>100</v>
      </c>
    </row>
    <row r="216" spans="1:9" ht="15.75" x14ac:dyDescent="0.25">
      <c r="A216" s="64" t="s">
        <v>340</v>
      </c>
      <c r="B216" s="57" t="s">
        <v>272</v>
      </c>
      <c r="C216" s="48" t="s">
        <v>273</v>
      </c>
      <c r="D216" s="8" t="s">
        <v>19</v>
      </c>
      <c r="E216" s="40">
        <v>164005</v>
      </c>
      <c r="F216" s="40">
        <v>164005</v>
      </c>
      <c r="G216" s="40">
        <v>164005</v>
      </c>
      <c r="H216" s="40">
        <v>105926</v>
      </c>
      <c r="I216" s="40">
        <f t="shared" si="5"/>
        <v>64.587055272705101</v>
      </c>
    </row>
    <row r="217" spans="1:9" ht="31.5" x14ac:dyDescent="0.25">
      <c r="A217" s="64"/>
      <c r="B217" s="60"/>
      <c r="C217" s="48" t="s">
        <v>266</v>
      </c>
      <c r="D217" s="8" t="s">
        <v>15</v>
      </c>
      <c r="E217" s="40">
        <v>42183.876657292261</v>
      </c>
      <c r="F217" s="40">
        <v>44454.454692518149</v>
      </c>
      <c r="G217" s="40">
        <v>44454.454692518149</v>
      </c>
      <c r="H217" s="40">
        <v>44454.454692518149</v>
      </c>
      <c r="I217" s="40">
        <f t="shared" si="5"/>
        <v>100</v>
      </c>
    </row>
    <row r="218" spans="1:9" ht="15.75" x14ac:dyDescent="0.25">
      <c r="A218" s="64" t="s">
        <v>341</v>
      </c>
      <c r="B218" s="57" t="s">
        <v>274</v>
      </c>
      <c r="C218" s="48" t="s">
        <v>275</v>
      </c>
      <c r="D218" s="8" t="s">
        <v>14</v>
      </c>
      <c r="E218" s="40">
        <v>64</v>
      </c>
      <c r="F218" s="40">
        <v>64</v>
      </c>
      <c r="G218" s="40">
        <v>64</v>
      </c>
      <c r="H218" s="40">
        <v>66</v>
      </c>
      <c r="I218" s="40">
        <f t="shared" si="5"/>
        <v>103.125</v>
      </c>
    </row>
    <row r="219" spans="1:9" ht="31.5" x14ac:dyDescent="0.25">
      <c r="A219" s="64"/>
      <c r="B219" s="60"/>
      <c r="C219" s="48" t="s">
        <v>266</v>
      </c>
      <c r="D219" s="8" t="s">
        <v>15</v>
      </c>
      <c r="E219" s="40">
        <v>7797.7402518711797</v>
      </c>
      <c r="F219" s="40">
        <v>8492.3021082283776</v>
      </c>
      <c r="G219" s="40">
        <v>8492.3021082283776</v>
      </c>
      <c r="H219" s="40">
        <v>8492.3021082283776</v>
      </c>
      <c r="I219" s="40">
        <f t="shared" si="5"/>
        <v>100</v>
      </c>
    </row>
    <row r="220" spans="1:9" ht="15.75" x14ac:dyDescent="0.25">
      <c r="A220" s="64" t="s">
        <v>342</v>
      </c>
      <c r="B220" s="57" t="s">
        <v>276</v>
      </c>
      <c r="C220" s="48" t="s">
        <v>273</v>
      </c>
      <c r="D220" s="8" t="s">
        <v>19</v>
      </c>
      <c r="E220" s="40">
        <v>75000</v>
      </c>
      <c r="F220" s="40">
        <v>75000</v>
      </c>
      <c r="G220" s="40">
        <v>75000</v>
      </c>
      <c r="H220" s="40">
        <v>120612</v>
      </c>
      <c r="I220" s="40">
        <f t="shared" si="5"/>
        <v>160.816</v>
      </c>
    </row>
    <row r="221" spans="1:9" ht="31.5" x14ac:dyDescent="0.25">
      <c r="A221" s="64"/>
      <c r="B221" s="60"/>
      <c r="C221" s="48" t="s">
        <v>266</v>
      </c>
      <c r="D221" s="8" t="s">
        <v>15</v>
      </c>
      <c r="E221" s="40">
        <v>28159.760155354292</v>
      </c>
      <c r="F221" s="40">
        <v>30916.244763965566</v>
      </c>
      <c r="G221" s="40">
        <v>30916.244763965566</v>
      </c>
      <c r="H221" s="40">
        <v>30916.244763965566</v>
      </c>
      <c r="I221" s="40">
        <f t="shared" si="5"/>
        <v>99.999999999999986</v>
      </c>
    </row>
    <row r="222" spans="1:9" ht="15.75" x14ac:dyDescent="0.25">
      <c r="A222" s="64" t="s">
        <v>343</v>
      </c>
      <c r="B222" s="57" t="s">
        <v>277</v>
      </c>
      <c r="C222" s="49" t="s">
        <v>278</v>
      </c>
      <c r="D222" s="11" t="s">
        <v>19</v>
      </c>
      <c r="E222" s="40">
        <v>107842</v>
      </c>
      <c r="F222" s="40">
        <v>107842</v>
      </c>
      <c r="G222" s="40">
        <v>107842</v>
      </c>
      <c r="H222" s="40">
        <v>68017</v>
      </c>
      <c r="I222" s="40">
        <f t="shared" si="5"/>
        <v>63.070974203000681</v>
      </c>
    </row>
    <row r="223" spans="1:9" ht="31.5" x14ac:dyDescent="0.25">
      <c r="A223" s="64"/>
      <c r="B223" s="60"/>
      <c r="C223" s="48" t="s">
        <v>266</v>
      </c>
      <c r="D223" s="8" t="s">
        <v>15</v>
      </c>
      <c r="E223" s="40">
        <v>41255.58073612443</v>
      </c>
      <c r="F223" s="40">
        <v>46874.011862725405</v>
      </c>
      <c r="G223" s="40">
        <v>46874.011862725405</v>
      </c>
      <c r="H223" s="40">
        <v>46874.011862725405</v>
      </c>
      <c r="I223" s="40">
        <f t="shared" si="5"/>
        <v>100</v>
      </c>
    </row>
    <row r="224" spans="1:9" ht="15.75" x14ac:dyDescent="0.25">
      <c r="A224" s="64" t="s">
        <v>344</v>
      </c>
      <c r="B224" s="57" t="s">
        <v>279</v>
      </c>
      <c r="C224" s="48" t="s">
        <v>280</v>
      </c>
      <c r="D224" s="8" t="s">
        <v>14</v>
      </c>
      <c r="E224" s="40">
        <v>29</v>
      </c>
      <c r="F224" s="40">
        <v>29</v>
      </c>
      <c r="G224" s="40">
        <v>29</v>
      </c>
      <c r="H224" s="40">
        <v>27</v>
      </c>
      <c r="I224" s="40">
        <f t="shared" si="5"/>
        <v>93.103448275862078</v>
      </c>
    </row>
    <row r="225" spans="1:9" ht="31.5" x14ac:dyDescent="0.25">
      <c r="A225" s="64"/>
      <c r="B225" s="60"/>
      <c r="C225" s="48" t="s">
        <v>266</v>
      </c>
      <c r="D225" s="8" t="s">
        <v>15</v>
      </c>
      <c r="E225" s="40">
        <v>20759.508589350473</v>
      </c>
      <c r="F225" s="40">
        <v>22689.617193322658</v>
      </c>
      <c r="G225" s="40">
        <v>22689.617193322658</v>
      </c>
      <c r="H225" s="40">
        <v>22689.617193322658</v>
      </c>
      <c r="I225" s="40">
        <f t="shared" si="5"/>
        <v>100</v>
      </c>
    </row>
    <row r="226" spans="1:9" ht="15.75" x14ac:dyDescent="0.25">
      <c r="A226" s="64" t="s">
        <v>345</v>
      </c>
      <c r="B226" s="57" t="s">
        <v>281</v>
      </c>
      <c r="C226" s="48" t="s">
        <v>280</v>
      </c>
      <c r="D226" s="8" t="s">
        <v>14</v>
      </c>
      <c r="E226" s="40">
        <v>41</v>
      </c>
      <c r="F226" s="40">
        <v>41</v>
      </c>
      <c r="G226" s="40">
        <v>41</v>
      </c>
      <c r="H226" s="40">
        <v>40</v>
      </c>
      <c r="I226" s="40">
        <f t="shared" si="5"/>
        <v>97.560975609756099</v>
      </c>
    </row>
    <row r="227" spans="1:9" ht="31.5" x14ac:dyDescent="0.25">
      <c r="A227" s="64"/>
      <c r="B227" s="60"/>
      <c r="C227" s="48" t="s">
        <v>266</v>
      </c>
      <c r="D227" s="8" t="s">
        <v>15</v>
      </c>
      <c r="E227" s="40">
        <v>12507.37373993746</v>
      </c>
      <c r="F227" s="40">
        <v>13380.232439364305</v>
      </c>
      <c r="G227" s="40">
        <v>13380.232439364305</v>
      </c>
      <c r="H227" s="40">
        <v>13380.232439364305</v>
      </c>
      <c r="I227" s="40">
        <f t="shared" si="5"/>
        <v>99.999999999999986</v>
      </c>
    </row>
    <row r="228" spans="1:9" ht="15.75" x14ac:dyDescent="0.25">
      <c r="A228" s="64" t="s">
        <v>346</v>
      </c>
      <c r="B228" s="57" t="s">
        <v>282</v>
      </c>
      <c r="C228" s="49" t="s">
        <v>278</v>
      </c>
      <c r="D228" s="11" t="s">
        <v>19</v>
      </c>
      <c r="E228" s="40">
        <v>25000</v>
      </c>
      <c r="F228" s="40">
        <v>25000</v>
      </c>
      <c r="G228" s="40">
        <v>25000</v>
      </c>
      <c r="H228" s="40">
        <v>22921</v>
      </c>
      <c r="I228" s="40">
        <f t="shared" si="5"/>
        <v>91.683999999999997</v>
      </c>
    </row>
    <row r="229" spans="1:9" ht="31.5" x14ac:dyDescent="0.25">
      <c r="A229" s="64"/>
      <c r="B229" s="60"/>
      <c r="C229" s="48" t="s">
        <v>266</v>
      </c>
      <c r="D229" s="8" t="s">
        <v>15</v>
      </c>
      <c r="E229" s="40">
        <v>34921.807256190601</v>
      </c>
      <c r="F229" s="40">
        <v>37216.04186413774</v>
      </c>
      <c r="G229" s="40">
        <v>37216.04186413774</v>
      </c>
      <c r="H229" s="40">
        <v>37216.04186413774</v>
      </c>
      <c r="I229" s="40">
        <f t="shared" si="5"/>
        <v>100</v>
      </c>
    </row>
    <row r="230" spans="1:9" ht="15.75" x14ac:dyDescent="0.25">
      <c r="A230" s="64" t="s">
        <v>347</v>
      </c>
      <c r="B230" s="57" t="s">
        <v>283</v>
      </c>
      <c r="C230" s="48" t="s">
        <v>280</v>
      </c>
      <c r="D230" s="8" t="s">
        <v>14</v>
      </c>
      <c r="E230" s="40">
        <v>235</v>
      </c>
      <c r="F230" s="40">
        <v>235</v>
      </c>
      <c r="G230" s="40">
        <v>235</v>
      </c>
      <c r="H230" s="40">
        <v>125</v>
      </c>
      <c r="I230" s="40">
        <f t="shared" si="5"/>
        <v>53.191489361702125</v>
      </c>
    </row>
    <row r="231" spans="1:9" ht="31.5" x14ac:dyDescent="0.25">
      <c r="A231" s="64"/>
      <c r="B231" s="60"/>
      <c r="C231" s="48" t="s">
        <v>266</v>
      </c>
      <c r="D231" s="8" t="s">
        <v>15</v>
      </c>
      <c r="E231" s="40">
        <v>4133.3472785451413</v>
      </c>
      <c r="F231" s="40">
        <v>4679.508535363113</v>
      </c>
      <c r="G231" s="40">
        <v>4679.508535363113</v>
      </c>
      <c r="H231" s="40">
        <v>4679.508535363113</v>
      </c>
      <c r="I231" s="40">
        <f t="shared" si="5"/>
        <v>100</v>
      </c>
    </row>
    <row r="232" spans="1:9" ht="15.75" x14ac:dyDescent="0.25">
      <c r="A232" s="64" t="s">
        <v>348</v>
      </c>
      <c r="B232" s="57" t="s">
        <v>284</v>
      </c>
      <c r="C232" s="48" t="s">
        <v>280</v>
      </c>
      <c r="D232" s="8" t="s">
        <v>14</v>
      </c>
      <c r="E232" s="40">
        <v>12</v>
      </c>
      <c r="F232" s="40">
        <v>12</v>
      </c>
      <c r="G232" s="40">
        <v>12</v>
      </c>
      <c r="H232" s="40">
        <v>6</v>
      </c>
      <c r="I232" s="40">
        <f t="shared" si="5"/>
        <v>50</v>
      </c>
    </row>
    <row r="233" spans="1:9" ht="31.5" x14ac:dyDescent="0.25">
      <c r="A233" s="64"/>
      <c r="B233" s="60"/>
      <c r="C233" s="48" t="s">
        <v>266</v>
      </c>
      <c r="D233" s="8" t="s">
        <v>15</v>
      </c>
      <c r="E233" s="40">
        <v>1635.1429450006217</v>
      </c>
      <c r="F233" s="40">
        <v>1820.1095473096402</v>
      </c>
      <c r="G233" s="40">
        <v>1820.1095473096402</v>
      </c>
      <c r="H233" s="40">
        <v>1820.1095473096402</v>
      </c>
      <c r="I233" s="40">
        <f t="shared" si="5"/>
        <v>100</v>
      </c>
    </row>
    <row r="234" spans="1:9" ht="15.75" x14ac:dyDescent="0.25">
      <c r="A234" s="64" t="s">
        <v>349</v>
      </c>
      <c r="B234" s="57" t="s">
        <v>285</v>
      </c>
      <c r="C234" s="48" t="s">
        <v>278</v>
      </c>
      <c r="D234" s="8" t="s">
        <v>19</v>
      </c>
      <c r="E234" s="40">
        <v>2500</v>
      </c>
      <c r="F234" s="40">
        <v>2500</v>
      </c>
      <c r="G234" s="40">
        <v>2500</v>
      </c>
      <c r="H234" s="40">
        <v>2500</v>
      </c>
      <c r="I234" s="40">
        <f t="shared" si="5"/>
        <v>100</v>
      </c>
    </row>
    <row r="235" spans="1:9" ht="31.5" x14ac:dyDescent="0.25">
      <c r="A235" s="64"/>
      <c r="B235" s="60"/>
      <c r="C235" s="48" t="s">
        <v>266</v>
      </c>
      <c r="D235" s="8" t="s">
        <v>15</v>
      </c>
      <c r="E235" s="40">
        <v>4549.2574485481673</v>
      </c>
      <c r="F235" s="40">
        <v>4914.0518397690385</v>
      </c>
      <c r="G235" s="40">
        <v>4914.0518397690385</v>
      </c>
      <c r="H235" s="40">
        <v>4914.0518397690385</v>
      </c>
      <c r="I235" s="40">
        <f t="shared" si="5"/>
        <v>100</v>
      </c>
    </row>
    <row r="236" spans="1:9" ht="15.75" x14ac:dyDescent="0.25">
      <c r="A236" s="64" t="s">
        <v>350</v>
      </c>
      <c r="B236" s="57" t="s">
        <v>286</v>
      </c>
      <c r="C236" s="48" t="s">
        <v>287</v>
      </c>
      <c r="D236" s="8" t="s">
        <v>14</v>
      </c>
      <c r="E236" s="40">
        <v>724</v>
      </c>
      <c r="F236" s="40">
        <v>724</v>
      </c>
      <c r="G236" s="40">
        <v>724</v>
      </c>
      <c r="H236" s="40">
        <v>724</v>
      </c>
      <c r="I236" s="40">
        <f t="shared" si="5"/>
        <v>100</v>
      </c>
    </row>
    <row r="237" spans="1:9" ht="31.5" x14ac:dyDescent="0.25">
      <c r="A237" s="64"/>
      <c r="B237" s="60"/>
      <c r="C237" s="48" t="s">
        <v>266</v>
      </c>
      <c r="D237" s="8" t="s">
        <v>15</v>
      </c>
      <c r="E237" s="40">
        <v>45552.795136852408</v>
      </c>
      <c r="F237" s="40">
        <v>39992.157847307251</v>
      </c>
      <c r="G237" s="40">
        <v>39992.157847307251</v>
      </c>
      <c r="H237" s="40">
        <v>39992.157847307251</v>
      </c>
      <c r="I237" s="40">
        <f t="shared" si="5"/>
        <v>100</v>
      </c>
    </row>
    <row r="238" spans="1:9" ht="15.75" x14ac:dyDescent="0.25">
      <c r="A238" s="64" t="s">
        <v>351</v>
      </c>
      <c r="B238" s="57" t="s">
        <v>288</v>
      </c>
      <c r="C238" s="48" t="s">
        <v>287</v>
      </c>
      <c r="D238" s="8" t="s">
        <v>14</v>
      </c>
      <c r="E238" s="40">
        <v>436</v>
      </c>
      <c r="F238" s="40">
        <v>436</v>
      </c>
      <c r="G238" s="40">
        <v>436</v>
      </c>
      <c r="H238" s="40">
        <v>422</v>
      </c>
      <c r="I238" s="40">
        <f t="shared" si="5"/>
        <v>96.78899082568806</v>
      </c>
    </row>
    <row r="239" spans="1:9" ht="31.5" x14ac:dyDescent="0.25">
      <c r="A239" s="64"/>
      <c r="B239" s="60"/>
      <c r="C239" s="48" t="s">
        <v>266</v>
      </c>
      <c r="D239" s="8" t="s">
        <v>15</v>
      </c>
      <c r="E239" s="40">
        <v>294.84000734372421</v>
      </c>
      <c r="F239" s="40">
        <v>1227.6434435076299</v>
      </c>
      <c r="G239" s="40">
        <v>1227.6434435076299</v>
      </c>
      <c r="H239" s="40">
        <v>1227.6434435076299</v>
      </c>
      <c r="I239" s="40">
        <f t="shared" si="5"/>
        <v>100</v>
      </c>
    </row>
    <row r="240" spans="1:9" ht="15.75" x14ac:dyDescent="0.25">
      <c r="A240" s="64" t="s">
        <v>352</v>
      </c>
      <c r="B240" s="57" t="s">
        <v>289</v>
      </c>
      <c r="C240" s="48" t="s">
        <v>290</v>
      </c>
      <c r="D240" s="8" t="s">
        <v>19</v>
      </c>
      <c r="E240" s="40">
        <v>29788</v>
      </c>
      <c r="F240" s="40">
        <v>29788</v>
      </c>
      <c r="G240" s="40">
        <v>29788</v>
      </c>
      <c r="H240" s="40">
        <v>20161</v>
      </c>
      <c r="I240" s="40">
        <f t="shared" si="5"/>
        <v>67.681616758426216</v>
      </c>
    </row>
    <row r="241" spans="1:9" ht="31.5" x14ac:dyDescent="0.25">
      <c r="A241" s="64"/>
      <c r="B241" s="60"/>
      <c r="C241" s="48" t="s">
        <v>266</v>
      </c>
      <c r="D241" s="8" t="s">
        <v>15</v>
      </c>
      <c r="E241" s="40">
        <v>29239.160029374896</v>
      </c>
      <c r="F241" s="40">
        <v>32970.373774030515</v>
      </c>
      <c r="G241" s="40">
        <v>32970.373774030515</v>
      </c>
      <c r="H241" s="40">
        <v>32970.373774030515</v>
      </c>
      <c r="I241" s="40">
        <f t="shared" si="5"/>
        <v>100</v>
      </c>
    </row>
    <row r="242" spans="1:9" ht="15.75" x14ac:dyDescent="0.25">
      <c r="A242" s="64" t="s">
        <v>353</v>
      </c>
      <c r="B242" s="57" t="s">
        <v>291</v>
      </c>
      <c r="C242" s="48" t="s">
        <v>292</v>
      </c>
      <c r="D242" s="8" t="s">
        <v>19</v>
      </c>
      <c r="E242" s="40">
        <v>156</v>
      </c>
      <c r="F242" s="40">
        <v>156</v>
      </c>
      <c r="G242" s="40">
        <v>156</v>
      </c>
      <c r="H242" s="40">
        <v>157</v>
      </c>
      <c r="I242" s="40">
        <f t="shared" si="5"/>
        <v>100.64102564102564</v>
      </c>
    </row>
    <row r="243" spans="1:9" ht="31.5" x14ac:dyDescent="0.25">
      <c r="A243" s="64"/>
      <c r="B243" s="60"/>
      <c r="C243" s="48" t="s">
        <v>266</v>
      </c>
      <c r="D243" s="8" t="s">
        <v>15</v>
      </c>
      <c r="E243" s="40">
        <v>91101.505800838175</v>
      </c>
      <c r="F243" s="40">
        <v>96088.319455041885</v>
      </c>
      <c r="G243" s="40">
        <v>96088.319455041885</v>
      </c>
      <c r="H243" s="40">
        <v>96088.319455041885</v>
      </c>
      <c r="I243" s="40">
        <f t="shared" si="5"/>
        <v>100</v>
      </c>
    </row>
    <row r="244" spans="1:9" ht="15.75" x14ac:dyDescent="0.25">
      <c r="A244" s="64" t="s">
        <v>354</v>
      </c>
      <c r="B244" s="57" t="s">
        <v>293</v>
      </c>
      <c r="C244" s="48" t="s">
        <v>292</v>
      </c>
      <c r="D244" s="8" t="s">
        <v>19</v>
      </c>
      <c r="E244" s="40">
        <v>6</v>
      </c>
      <c r="F244" s="40">
        <v>6</v>
      </c>
      <c r="G244" s="40">
        <v>6</v>
      </c>
      <c r="H244" s="40">
        <v>3</v>
      </c>
      <c r="I244" s="40">
        <f t="shared" si="5"/>
        <v>50</v>
      </c>
    </row>
    <row r="245" spans="1:9" ht="31.5" x14ac:dyDescent="0.25">
      <c r="A245" s="64"/>
      <c r="B245" s="60"/>
      <c r="C245" s="48" t="s">
        <v>266</v>
      </c>
      <c r="D245" s="8" t="s">
        <v>15</v>
      </c>
      <c r="E245" s="40">
        <v>4748.1252292559229</v>
      </c>
      <c r="F245" s="40">
        <v>5007.4066971062903</v>
      </c>
      <c r="G245" s="40">
        <v>5007.4066971062903</v>
      </c>
      <c r="H245" s="40">
        <v>5007.4066971062903</v>
      </c>
      <c r="I245" s="40">
        <f t="shared" si="5"/>
        <v>100</v>
      </c>
    </row>
    <row r="246" spans="1:9" ht="15.75" x14ac:dyDescent="0.25">
      <c r="A246" s="64" t="s">
        <v>355</v>
      </c>
      <c r="B246" s="57" t="s">
        <v>294</v>
      </c>
      <c r="C246" s="48" t="s">
        <v>292</v>
      </c>
      <c r="D246" s="8" t="s">
        <v>19</v>
      </c>
      <c r="E246" s="40">
        <v>28</v>
      </c>
      <c r="F246" s="40">
        <v>28</v>
      </c>
      <c r="G246" s="40">
        <v>28</v>
      </c>
      <c r="H246" s="40">
        <v>30</v>
      </c>
      <c r="I246" s="40">
        <f t="shared" si="5"/>
        <v>107.14285714285714</v>
      </c>
    </row>
    <row r="247" spans="1:9" ht="31.5" x14ac:dyDescent="0.25">
      <c r="A247" s="64"/>
      <c r="B247" s="60"/>
      <c r="C247" s="48" t="s">
        <v>266</v>
      </c>
      <c r="D247" s="8" t="s">
        <v>15</v>
      </c>
      <c r="E247" s="40">
        <v>7475.7404554659552</v>
      </c>
      <c r="F247" s="40">
        <v>7878.8988395220094</v>
      </c>
      <c r="G247" s="40">
        <v>7878.8988395220094</v>
      </c>
      <c r="H247" s="40">
        <v>7878.8988395220094</v>
      </c>
      <c r="I247" s="40">
        <f t="shared" si="5"/>
        <v>100.00000000000001</v>
      </c>
    </row>
    <row r="248" spans="1:9" ht="15.75" x14ac:dyDescent="0.25">
      <c r="A248" s="64" t="s">
        <v>356</v>
      </c>
      <c r="B248" s="57" t="s">
        <v>295</v>
      </c>
      <c r="C248" s="48" t="s">
        <v>296</v>
      </c>
      <c r="D248" s="8" t="s">
        <v>14</v>
      </c>
      <c r="E248" s="40">
        <v>1354800</v>
      </c>
      <c r="F248" s="40">
        <v>1354800</v>
      </c>
      <c r="G248" s="40">
        <v>1354800</v>
      </c>
      <c r="H248" s="40">
        <v>1353352</v>
      </c>
      <c r="I248" s="40">
        <f t="shared" si="5"/>
        <v>99.89312075583112</v>
      </c>
    </row>
    <row r="249" spans="1:9" ht="31.5" x14ac:dyDescent="0.25">
      <c r="A249" s="64"/>
      <c r="B249" s="60"/>
      <c r="C249" s="48" t="s">
        <v>297</v>
      </c>
      <c r="D249" s="8" t="s">
        <v>15</v>
      </c>
      <c r="E249" s="40">
        <v>49076.561909016957</v>
      </c>
      <c r="F249" s="40">
        <v>51135.242864364351</v>
      </c>
      <c r="G249" s="40">
        <v>51135.242864364351</v>
      </c>
      <c r="H249" s="40">
        <v>51135.242864364351</v>
      </c>
      <c r="I249" s="40">
        <f t="shared" si="5"/>
        <v>100</v>
      </c>
    </row>
    <row r="250" spans="1:9" ht="15.75" x14ac:dyDescent="0.25">
      <c r="A250" s="64" t="s">
        <v>357</v>
      </c>
      <c r="B250" s="57" t="s">
        <v>298</v>
      </c>
      <c r="C250" s="48" t="s">
        <v>296</v>
      </c>
      <c r="D250" s="8" t="s">
        <v>14</v>
      </c>
      <c r="E250" s="40">
        <v>54600</v>
      </c>
      <c r="F250" s="40">
        <v>54600</v>
      </c>
      <c r="G250" s="40">
        <v>54600</v>
      </c>
      <c r="H250" s="40">
        <v>55438</v>
      </c>
      <c r="I250" s="40">
        <f t="shared" si="5"/>
        <v>101.53479853479854</v>
      </c>
    </row>
    <row r="251" spans="1:9" ht="31.5" x14ac:dyDescent="0.25">
      <c r="A251" s="64"/>
      <c r="B251" s="60"/>
      <c r="C251" s="48" t="s">
        <v>297</v>
      </c>
      <c r="D251" s="8" t="s">
        <v>15</v>
      </c>
      <c r="E251" s="40">
        <v>20495.009881474765</v>
      </c>
      <c r="F251" s="40">
        <v>22431.974470306763</v>
      </c>
      <c r="G251" s="40">
        <v>22431.974470306763</v>
      </c>
      <c r="H251" s="40">
        <v>22431.974470306763</v>
      </c>
      <c r="I251" s="40">
        <f t="shared" si="5"/>
        <v>100</v>
      </c>
    </row>
    <row r="252" spans="1:9" ht="15.75" x14ac:dyDescent="0.25">
      <c r="A252" s="64" t="s">
        <v>358</v>
      </c>
      <c r="B252" s="57" t="s">
        <v>299</v>
      </c>
      <c r="C252" s="48" t="s">
        <v>300</v>
      </c>
      <c r="D252" s="8" t="s">
        <v>14</v>
      </c>
      <c r="E252" s="40">
        <v>1</v>
      </c>
      <c r="F252" s="40">
        <v>1</v>
      </c>
      <c r="G252" s="40">
        <v>1</v>
      </c>
      <c r="H252" s="40">
        <v>1</v>
      </c>
      <c r="I252" s="40">
        <f t="shared" si="5"/>
        <v>100</v>
      </c>
    </row>
    <row r="253" spans="1:9" ht="31.5" x14ac:dyDescent="0.25">
      <c r="A253" s="64"/>
      <c r="B253" s="60"/>
      <c r="C253" s="48" t="s">
        <v>297</v>
      </c>
      <c r="D253" s="8" t="s">
        <v>15</v>
      </c>
      <c r="E253" s="40">
        <v>8000.120371066967</v>
      </c>
      <c r="F253" s="40">
        <v>8723.6867442560397</v>
      </c>
      <c r="G253" s="40">
        <v>8723.6867442560397</v>
      </c>
      <c r="H253" s="40">
        <v>8723.6867442560397</v>
      </c>
      <c r="I253" s="40">
        <f t="shared" si="5"/>
        <v>100</v>
      </c>
    </row>
    <row r="254" spans="1:9" ht="15.75" x14ac:dyDescent="0.25">
      <c r="A254" s="64" t="s">
        <v>359</v>
      </c>
      <c r="B254" s="57" t="s">
        <v>301</v>
      </c>
      <c r="C254" s="48" t="s">
        <v>302</v>
      </c>
      <c r="D254" s="8" t="s">
        <v>14</v>
      </c>
      <c r="E254" s="40">
        <v>183270</v>
      </c>
      <c r="F254" s="40">
        <v>183270</v>
      </c>
      <c r="G254" s="40">
        <v>183270</v>
      </c>
      <c r="H254" s="40">
        <v>183158</v>
      </c>
      <c r="I254" s="40">
        <f t="shared" si="5"/>
        <v>99.938887979483823</v>
      </c>
    </row>
    <row r="255" spans="1:9" ht="31.5" x14ac:dyDescent="0.25">
      <c r="A255" s="64"/>
      <c r="B255" s="60"/>
      <c r="C255" s="48" t="s">
        <v>297</v>
      </c>
      <c r="D255" s="8" t="s">
        <v>15</v>
      </c>
      <c r="E255" s="40">
        <v>31918.87961632614</v>
      </c>
      <c r="F255" s="40">
        <v>34478.587972488203</v>
      </c>
      <c r="G255" s="40">
        <v>34478.587972488203</v>
      </c>
      <c r="H255" s="40">
        <v>34478.587972488203</v>
      </c>
      <c r="I255" s="40">
        <f t="shared" si="5"/>
        <v>100</v>
      </c>
    </row>
    <row r="256" spans="1:9" ht="15.75" x14ac:dyDescent="0.25">
      <c r="A256" s="64" t="s">
        <v>360</v>
      </c>
      <c r="B256" s="57" t="s">
        <v>303</v>
      </c>
      <c r="C256" s="48" t="s">
        <v>304</v>
      </c>
      <c r="D256" s="8" t="s">
        <v>14</v>
      </c>
      <c r="E256" s="40">
        <v>254</v>
      </c>
      <c r="F256" s="40">
        <v>254</v>
      </c>
      <c r="G256" s="40">
        <v>254</v>
      </c>
      <c r="H256" s="40">
        <v>265</v>
      </c>
      <c r="I256" s="40">
        <f t="shared" si="5"/>
        <v>104.33070866141732</v>
      </c>
    </row>
    <row r="257" spans="1:9" ht="31.5" x14ac:dyDescent="0.25">
      <c r="A257" s="64"/>
      <c r="B257" s="60"/>
      <c r="C257" s="48" t="s">
        <v>297</v>
      </c>
      <c r="D257" s="8" t="s">
        <v>15</v>
      </c>
      <c r="E257" s="40">
        <v>21652.014576746529</v>
      </c>
      <c r="F257" s="40">
        <v>23262.818597087411</v>
      </c>
      <c r="G257" s="40">
        <v>23262.818597087411</v>
      </c>
      <c r="H257" s="40">
        <v>23262.818597087411</v>
      </c>
      <c r="I257" s="40">
        <f t="shared" si="5"/>
        <v>100</v>
      </c>
    </row>
    <row r="258" spans="1:9" ht="15.75" x14ac:dyDescent="0.25">
      <c r="A258" s="64" t="s">
        <v>361</v>
      </c>
      <c r="B258" s="57" t="s">
        <v>305</v>
      </c>
      <c r="C258" s="48" t="s">
        <v>306</v>
      </c>
      <c r="D258" s="8" t="s">
        <v>14</v>
      </c>
      <c r="E258" s="40">
        <v>1</v>
      </c>
      <c r="F258" s="40">
        <v>1</v>
      </c>
      <c r="G258" s="40">
        <v>1</v>
      </c>
      <c r="H258" s="40">
        <v>1</v>
      </c>
      <c r="I258" s="40">
        <f t="shared" si="5"/>
        <v>100</v>
      </c>
    </row>
    <row r="259" spans="1:9" ht="31.5" x14ac:dyDescent="0.25">
      <c r="A259" s="64"/>
      <c r="B259" s="60"/>
      <c r="C259" s="48" t="s">
        <v>297</v>
      </c>
      <c r="D259" s="8" t="s">
        <v>15</v>
      </c>
      <c r="E259" s="40">
        <v>5333.1982355021337</v>
      </c>
      <c r="F259" s="40">
        <v>5730.8977588292528</v>
      </c>
      <c r="G259" s="40">
        <v>5730.8977588292528</v>
      </c>
      <c r="H259" s="40">
        <v>5730.8977588292528</v>
      </c>
      <c r="I259" s="40">
        <f t="shared" si="5"/>
        <v>100</v>
      </c>
    </row>
    <row r="260" spans="1:9" ht="78.75" x14ac:dyDescent="0.25">
      <c r="A260" s="64" t="s">
        <v>362</v>
      </c>
      <c r="B260" s="57" t="s">
        <v>307</v>
      </c>
      <c r="C260" s="48" t="s">
        <v>308</v>
      </c>
      <c r="D260" s="8" t="s">
        <v>14</v>
      </c>
      <c r="E260" s="40">
        <v>1</v>
      </c>
      <c r="F260" s="40">
        <v>1</v>
      </c>
      <c r="G260" s="40">
        <v>1</v>
      </c>
      <c r="H260" s="40">
        <v>1</v>
      </c>
      <c r="I260" s="40">
        <f t="shared" si="5"/>
        <v>100</v>
      </c>
    </row>
    <row r="261" spans="1:9" ht="33.75" customHeight="1" x14ac:dyDescent="0.25">
      <c r="A261" s="64"/>
      <c r="B261" s="60"/>
      <c r="C261" s="48" t="s">
        <v>297</v>
      </c>
      <c r="D261" s="8" t="s">
        <v>15</v>
      </c>
      <c r="E261" s="40">
        <v>1699.2185096578148</v>
      </c>
      <c r="F261" s="40">
        <v>1674.4361036334096</v>
      </c>
      <c r="G261" s="40">
        <v>1674.4361036334096</v>
      </c>
      <c r="H261" s="40">
        <v>1674.4361036334096</v>
      </c>
      <c r="I261" s="40">
        <f t="shared" si="5"/>
        <v>99.999999999999986</v>
      </c>
    </row>
    <row r="262" spans="1:9" ht="63" x14ac:dyDescent="0.25">
      <c r="A262" s="64" t="s">
        <v>363</v>
      </c>
      <c r="B262" s="57" t="s">
        <v>309</v>
      </c>
      <c r="C262" s="48" t="s">
        <v>310</v>
      </c>
      <c r="D262" s="8" t="s">
        <v>14</v>
      </c>
      <c r="E262" s="40">
        <v>2</v>
      </c>
      <c r="F262" s="40">
        <v>2</v>
      </c>
      <c r="G262" s="40">
        <v>2</v>
      </c>
      <c r="H262" s="40">
        <v>2</v>
      </c>
      <c r="I262" s="40">
        <f t="shared" si="5"/>
        <v>100</v>
      </c>
    </row>
    <row r="263" spans="1:9" ht="54.75" customHeight="1" x14ac:dyDescent="0.25">
      <c r="A263" s="64"/>
      <c r="B263" s="60"/>
      <c r="C263" s="48" t="s">
        <v>297</v>
      </c>
      <c r="D263" s="8" t="s">
        <v>15</v>
      </c>
      <c r="E263" s="40">
        <v>21028.503717522428</v>
      </c>
      <c r="F263" s="40">
        <v>21028.503717522428</v>
      </c>
      <c r="G263" s="40">
        <v>21028.503717522428</v>
      </c>
      <c r="H263" s="40">
        <v>21028.503717522428</v>
      </c>
      <c r="I263" s="40">
        <f t="shared" ref="I263:I326" si="6">H263/G263%</f>
        <v>100</v>
      </c>
    </row>
    <row r="264" spans="1:9" ht="63" x14ac:dyDescent="0.25">
      <c r="A264" s="64" t="s">
        <v>364</v>
      </c>
      <c r="B264" s="57" t="s">
        <v>311</v>
      </c>
      <c r="C264" s="48" t="s">
        <v>310</v>
      </c>
      <c r="D264" s="8" t="s">
        <v>14</v>
      </c>
      <c r="E264" s="40">
        <v>4</v>
      </c>
      <c r="F264" s="40">
        <v>4</v>
      </c>
      <c r="G264" s="40">
        <v>4</v>
      </c>
      <c r="H264" s="40">
        <v>4</v>
      </c>
      <c r="I264" s="40">
        <f t="shared" si="6"/>
        <v>100</v>
      </c>
    </row>
    <row r="265" spans="1:9" ht="31.5" x14ac:dyDescent="0.25">
      <c r="A265" s="64"/>
      <c r="B265" s="60"/>
      <c r="C265" s="48" t="s">
        <v>297</v>
      </c>
      <c r="D265" s="8" t="s">
        <v>15</v>
      </c>
      <c r="E265" s="40">
        <v>41329.815837065202</v>
      </c>
      <c r="F265" s="40">
        <v>41329.815837065202</v>
      </c>
      <c r="G265" s="40">
        <v>41329.815837065202</v>
      </c>
      <c r="H265" s="40">
        <v>41329.815837065202</v>
      </c>
      <c r="I265" s="40">
        <f t="shared" si="6"/>
        <v>100</v>
      </c>
    </row>
    <row r="266" spans="1:9" ht="63" x14ac:dyDescent="0.25">
      <c r="A266" s="64" t="s">
        <v>365</v>
      </c>
      <c r="B266" s="57" t="s">
        <v>312</v>
      </c>
      <c r="C266" s="48" t="s">
        <v>310</v>
      </c>
      <c r="D266" s="8" t="s">
        <v>14</v>
      </c>
      <c r="E266" s="40">
        <v>4</v>
      </c>
      <c r="F266" s="40">
        <v>4</v>
      </c>
      <c r="G266" s="40">
        <v>4</v>
      </c>
      <c r="H266" s="40">
        <v>4</v>
      </c>
      <c r="I266" s="40">
        <f t="shared" si="6"/>
        <v>100</v>
      </c>
    </row>
    <row r="267" spans="1:9" ht="31.5" x14ac:dyDescent="0.25">
      <c r="A267" s="64"/>
      <c r="B267" s="60"/>
      <c r="C267" s="48" t="s">
        <v>297</v>
      </c>
      <c r="D267" s="8" t="s">
        <v>15</v>
      </c>
      <c r="E267" s="40">
        <v>23801.988730000001</v>
      </c>
      <c r="F267" s="40">
        <v>25334.16893</v>
      </c>
      <c r="G267" s="40">
        <v>25334.16893</v>
      </c>
      <c r="H267" s="40">
        <v>25334.16893</v>
      </c>
      <c r="I267" s="40">
        <f t="shared" si="6"/>
        <v>100</v>
      </c>
    </row>
    <row r="268" spans="1:9" ht="47.25" x14ac:dyDescent="0.25">
      <c r="A268" s="64" t="s">
        <v>366</v>
      </c>
      <c r="B268" s="57" t="s">
        <v>313</v>
      </c>
      <c r="C268" s="48" t="s">
        <v>314</v>
      </c>
      <c r="D268" s="8" t="s">
        <v>14</v>
      </c>
      <c r="E268" s="40">
        <v>9</v>
      </c>
      <c r="F268" s="40">
        <v>9</v>
      </c>
      <c r="G268" s="40">
        <v>9</v>
      </c>
      <c r="H268" s="40">
        <v>9</v>
      </c>
      <c r="I268" s="40">
        <f t="shared" si="6"/>
        <v>100</v>
      </c>
    </row>
    <row r="269" spans="1:9" ht="31.5" x14ac:dyDescent="0.25">
      <c r="A269" s="64"/>
      <c r="B269" s="60"/>
      <c r="C269" s="48" t="s">
        <v>297</v>
      </c>
      <c r="D269" s="8" t="s">
        <v>15</v>
      </c>
      <c r="E269" s="40">
        <v>2441.0038486883645</v>
      </c>
      <c r="F269" s="40">
        <v>2649.7588179610125</v>
      </c>
      <c r="G269" s="40">
        <v>2649.7588179610125</v>
      </c>
      <c r="H269" s="40">
        <v>2649.7588179610125</v>
      </c>
      <c r="I269" s="40">
        <f t="shared" si="6"/>
        <v>100</v>
      </c>
    </row>
    <row r="270" spans="1:9" ht="47.25" x14ac:dyDescent="0.25">
      <c r="A270" s="64" t="s">
        <v>367</v>
      </c>
      <c r="B270" s="57" t="s">
        <v>315</v>
      </c>
      <c r="C270" s="48" t="s">
        <v>314</v>
      </c>
      <c r="D270" s="8" t="s">
        <v>14</v>
      </c>
      <c r="E270" s="40">
        <v>13</v>
      </c>
      <c r="F270" s="40">
        <v>13</v>
      </c>
      <c r="G270" s="40">
        <v>13</v>
      </c>
      <c r="H270" s="40">
        <v>13</v>
      </c>
      <c r="I270" s="40">
        <f t="shared" si="6"/>
        <v>100</v>
      </c>
    </row>
    <row r="271" spans="1:9" ht="31.5" x14ac:dyDescent="0.25">
      <c r="A271" s="64"/>
      <c r="B271" s="60"/>
      <c r="C271" s="48" t="s">
        <v>297</v>
      </c>
      <c r="D271" s="8" t="s">
        <v>15</v>
      </c>
      <c r="E271" s="40">
        <v>3122.2142250665138</v>
      </c>
      <c r="F271" s="40">
        <v>3389.2263950664101</v>
      </c>
      <c r="G271" s="40">
        <v>3389.2263950664101</v>
      </c>
      <c r="H271" s="40">
        <v>3389.2263950664101</v>
      </c>
      <c r="I271" s="40">
        <f t="shared" si="6"/>
        <v>100</v>
      </c>
    </row>
    <row r="272" spans="1:9" ht="15.75" x14ac:dyDescent="0.25">
      <c r="A272" s="64" t="s">
        <v>368</v>
      </c>
      <c r="B272" s="57" t="s">
        <v>316</v>
      </c>
      <c r="C272" s="48" t="s">
        <v>317</v>
      </c>
      <c r="D272" s="8" t="s">
        <v>14</v>
      </c>
      <c r="E272" s="40">
        <v>5</v>
      </c>
      <c r="F272" s="40">
        <v>5</v>
      </c>
      <c r="G272" s="40">
        <v>5</v>
      </c>
      <c r="H272" s="40">
        <v>5</v>
      </c>
      <c r="I272" s="40">
        <f t="shared" si="6"/>
        <v>100</v>
      </c>
    </row>
    <row r="273" spans="1:9" ht="31.5" x14ac:dyDescent="0.25">
      <c r="A273" s="64"/>
      <c r="B273" s="60"/>
      <c r="C273" s="48" t="s">
        <v>297</v>
      </c>
      <c r="D273" s="8" t="s">
        <v>15</v>
      </c>
      <c r="E273" s="40">
        <v>1541.3422238541609</v>
      </c>
      <c r="F273" s="40">
        <v>1765.1200863940087</v>
      </c>
      <c r="G273" s="40">
        <v>1765.1200863940087</v>
      </c>
      <c r="H273" s="40">
        <v>1765.1200863940087</v>
      </c>
      <c r="I273" s="40">
        <f t="shared" si="6"/>
        <v>100</v>
      </c>
    </row>
    <row r="274" spans="1:9" ht="31.5" x14ac:dyDescent="0.25">
      <c r="A274" s="64" t="s">
        <v>369</v>
      </c>
      <c r="B274" s="57" t="s">
        <v>318</v>
      </c>
      <c r="C274" s="48" t="s">
        <v>319</v>
      </c>
      <c r="D274" s="8" t="s">
        <v>14</v>
      </c>
      <c r="E274" s="40">
        <v>13</v>
      </c>
      <c r="F274" s="40">
        <v>13</v>
      </c>
      <c r="G274" s="40">
        <v>13</v>
      </c>
      <c r="H274" s="40">
        <v>13</v>
      </c>
      <c r="I274" s="40">
        <f t="shared" si="6"/>
        <v>100</v>
      </c>
    </row>
    <row r="275" spans="1:9" ht="31.5" x14ac:dyDescent="0.25">
      <c r="A275" s="64"/>
      <c r="B275" s="60"/>
      <c r="C275" s="48" t="s">
        <v>297</v>
      </c>
      <c r="D275" s="8" t="s">
        <v>15</v>
      </c>
      <c r="E275" s="40">
        <v>2899.9160029374902</v>
      </c>
      <c r="F275" s="40">
        <v>2189.7194531930159</v>
      </c>
      <c r="G275" s="40">
        <v>2189.7194531930159</v>
      </c>
      <c r="H275" s="40">
        <v>2189.7194531930159</v>
      </c>
      <c r="I275" s="40">
        <f t="shared" si="6"/>
        <v>100</v>
      </c>
    </row>
    <row r="276" spans="1:9" ht="15.75" x14ac:dyDescent="0.25">
      <c r="A276" s="64" t="s">
        <v>370</v>
      </c>
      <c r="B276" s="57" t="s">
        <v>320</v>
      </c>
      <c r="C276" s="48" t="s">
        <v>300</v>
      </c>
      <c r="D276" s="8" t="s">
        <v>14</v>
      </c>
      <c r="E276" s="40">
        <v>1</v>
      </c>
      <c r="F276" s="40">
        <v>1</v>
      </c>
      <c r="G276" s="40">
        <v>1</v>
      </c>
      <c r="H276" s="40">
        <v>1</v>
      </c>
      <c r="I276" s="40">
        <f t="shared" si="6"/>
        <v>100</v>
      </c>
    </row>
    <row r="277" spans="1:9" ht="31.5" x14ac:dyDescent="0.25">
      <c r="A277" s="64"/>
      <c r="B277" s="60"/>
      <c r="C277" s="48" t="s">
        <v>297</v>
      </c>
      <c r="D277" s="8" t="s">
        <v>15</v>
      </c>
      <c r="E277" s="40">
        <v>14957.422238541612</v>
      </c>
      <c r="F277" s="40">
        <v>17195.200863940088</v>
      </c>
      <c r="G277" s="40">
        <v>17195.200863940088</v>
      </c>
      <c r="H277" s="40">
        <v>17195.200863940088</v>
      </c>
      <c r="I277" s="40">
        <f t="shared" si="6"/>
        <v>100</v>
      </c>
    </row>
    <row r="278" spans="1:9" ht="15.75" x14ac:dyDescent="0.25">
      <c r="A278" s="64" t="s">
        <v>371</v>
      </c>
      <c r="B278" s="57" t="s">
        <v>321</v>
      </c>
      <c r="C278" s="48" t="s">
        <v>300</v>
      </c>
      <c r="D278" s="8" t="s">
        <v>14</v>
      </c>
      <c r="E278" s="40">
        <v>1</v>
      </c>
      <c r="F278" s="40">
        <v>1</v>
      </c>
      <c r="G278" s="40">
        <v>1</v>
      </c>
      <c r="H278" s="40">
        <v>1</v>
      </c>
      <c r="I278" s="40">
        <f t="shared" si="6"/>
        <v>100</v>
      </c>
    </row>
    <row r="279" spans="1:9" ht="31.5" x14ac:dyDescent="0.25">
      <c r="A279" s="64"/>
      <c r="B279" s="60"/>
      <c r="C279" s="48" t="s">
        <v>297</v>
      </c>
      <c r="D279" s="8" t="s">
        <v>15</v>
      </c>
      <c r="E279" s="40">
        <v>2287.9271646793923</v>
      </c>
      <c r="F279" s="40">
        <v>2402.2179171093094</v>
      </c>
      <c r="G279" s="40">
        <v>2402.2179171093094</v>
      </c>
      <c r="H279" s="40">
        <v>2402.2179171093094</v>
      </c>
      <c r="I279" s="40">
        <f t="shared" si="6"/>
        <v>100</v>
      </c>
    </row>
    <row r="280" spans="1:9" ht="15.75" x14ac:dyDescent="0.25">
      <c r="A280" s="64" t="s">
        <v>372</v>
      </c>
      <c r="B280" s="57" t="s">
        <v>322</v>
      </c>
      <c r="C280" s="48" t="s">
        <v>306</v>
      </c>
      <c r="D280" s="8" t="s">
        <v>14</v>
      </c>
      <c r="E280" s="40">
        <v>18</v>
      </c>
      <c r="F280" s="40">
        <v>18</v>
      </c>
      <c r="G280" s="40">
        <v>18</v>
      </c>
      <c r="H280" s="40">
        <v>17</v>
      </c>
      <c r="I280" s="40">
        <f t="shared" si="6"/>
        <v>94.444444444444443</v>
      </c>
    </row>
    <row r="281" spans="1:9" ht="31.5" x14ac:dyDescent="0.25">
      <c r="A281" s="64"/>
      <c r="B281" s="60"/>
      <c r="C281" s="48" t="s">
        <v>297</v>
      </c>
      <c r="D281" s="8" t="s">
        <v>15</v>
      </c>
      <c r="E281" s="40">
        <v>1002.9093469034123</v>
      </c>
      <c r="F281" s="40">
        <v>1051.8910893733769</v>
      </c>
      <c r="G281" s="40">
        <v>1051.8910893733769</v>
      </c>
      <c r="H281" s="40">
        <v>1051.8910893733769</v>
      </c>
      <c r="I281" s="40">
        <f t="shared" si="6"/>
        <v>100.00000000000001</v>
      </c>
    </row>
    <row r="282" spans="1:9" ht="15.75" x14ac:dyDescent="0.25">
      <c r="A282" s="64" t="s">
        <v>373</v>
      </c>
      <c r="B282" s="57" t="s">
        <v>198</v>
      </c>
      <c r="C282" s="48" t="s">
        <v>199</v>
      </c>
      <c r="D282" s="8" t="s">
        <v>323</v>
      </c>
      <c r="E282" s="40">
        <v>247</v>
      </c>
      <c r="F282" s="40">
        <v>247</v>
      </c>
      <c r="G282" s="40">
        <v>247</v>
      </c>
      <c r="H282" s="40">
        <v>247</v>
      </c>
      <c r="I282" s="40">
        <f t="shared" si="6"/>
        <v>99.999999999999986</v>
      </c>
    </row>
    <row r="283" spans="1:9" ht="31.5" x14ac:dyDescent="0.25">
      <c r="A283" s="64"/>
      <c r="B283" s="60"/>
      <c r="C283" s="48" t="s">
        <v>297</v>
      </c>
      <c r="D283" s="8" t="s">
        <v>15</v>
      </c>
      <c r="E283" s="40">
        <v>11763.134171935722</v>
      </c>
      <c r="F283" s="40">
        <v>12398.432842826911</v>
      </c>
      <c r="G283" s="40">
        <v>12398.432842826911</v>
      </c>
      <c r="H283" s="40">
        <v>12398.432842826911</v>
      </c>
      <c r="I283" s="40">
        <f t="shared" si="6"/>
        <v>100</v>
      </c>
    </row>
    <row r="284" spans="1:9" ht="47.25" x14ac:dyDescent="0.25">
      <c r="A284" s="64" t="s">
        <v>374</v>
      </c>
      <c r="B284" s="57" t="s">
        <v>324</v>
      </c>
      <c r="C284" s="48" t="s">
        <v>196</v>
      </c>
      <c r="D284" s="7" t="s">
        <v>325</v>
      </c>
      <c r="E284" s="40">
        <v>45</v>
      </c>
      <c r="F284" s="40">
        <v>45</v>
      </c>
      <c r="G284" s="40">
        <v>45</v>
      </c>
      <c r="H284" s="40">
        <v>44.4</v>
      </c>
      <c r="I284" s="40">
        <f t="shared" si="6"/>
        <v>98.666666666666657</v>
      </c>
    </row>
    <row r="285" spans="1:9" ht="31.5" x14ac:dyDescent="0.25">
      <c r="A285" s="64"/>
      <c r="B285" s="60"/>
      <c r="C285" s="48" t="s">
        <v>297</v>
      </c>
      <c r="D285" s="8" t="s">
        <v>15</v>
      </c>
      <c r="E285" s="40">
        <v>90221.285003891069</v>
      </c>
      <c r="F285" s="40">
        <v>91940.982754377241</v>
      </c>
      <c r="G285" s="40">
        <v>91940.982754377241</v>
      </c>
      <c r="H285" s="40">
        <v>91940.982754377241</v>
      </c>
      <c r="I285" s="40">
        <f t="shared" si="6"/>
        <v>100</v>
      </c>
    </row>
    <row r="286" spans="1:9" ht="47.25" x14ac:dyDescent="0.25">
      <c r="A286" s="64" t="s">
        <v>375</v>
      </c>
      <c r="B286" s="57" t="s">
        <v>326</v>
      </c>
      <c r="C286" s="48" t="s">
        <v>327</v>
      </c>
      <c r="D286" s="8" t="s">
        <v>14</v>
      </c>
      <c r="E286" s="40">
        <v>6</v>
      </c>
      <c r="F286" s="40">
        <v>6</v>
      </c>
      <c r="G286" s="40">
        <v>6</v>
      </c>
      <c r="H286" s="40">
        <v>6</v>
      </c>
      <c r="I286" s="40">
        <f t="shared" si="6"/>
        <v>100</v>
      </c>
    </row>
    <row r="287" spans="1:9" ht="31.5" x14ac:dyDescent="0.25">
      <c r="A287" s="64"/>
      <c r="B287" s="60"/>
      <c r="C287" s="48" t="s">
        <v>297</v>
      </c>
      <c r="D287" s="8" t="s">
        <v>15</v>
      </c>
      <c r="E287" s="40">
        <v>10653.824294260099</v>
      </c>
      <c r="F287" s="40">
        <v>11196.238130621361</v>
      </c>
      <c r="G287" s="40">
        <v>11196.238130621361</v>
      </c>
      <c r="H287" s="40">
        <v>11196.238130621361</v>
      </c>
      <c r="I287" s="40">
        <f t="shared" si="6"/>
        <v>100</v>
      </c>
    </row>
    <row r="288" spans="1:9" ht="47.25" x14ac:dyDescent="0.25">
      <c r="A288" s="64" t="s">
        <v>376</v>
      </c>
      <c r="B288" s="57" t="s">
        <v>328</v>
      </c>
      <c r="C288" s="48" t="s">
        <v>327</v>
      </c>
      <c r="D288" s="8" t="s">
        <v>14</v>
      </c>
      <c r="E288" s="40">
        <v>5</v>
      </c>
      <c r="F288" s="40">
        <v>5</v>
      </c>
      <c r="G288" s="40">
        <v>5</v>
      </c>
      <c r="H288" s="40">
        <v>5</v>
      </c>
      <c r="I288" s="40">
        <f t="shared" si="6"/>
        <v>100</v>
      </c>
    </row>
    <row r="289" spans="1:9" ht="31.5" x14ac:dyDescent="0.25">
      <c r="A289" s="64"/>
      <c r="B289" s="60"/>
      <c r="C289" s="48" t="s">
        <v>297</v>
      </c>
      <c r="D289" s="8" t="s">
        <v>15</v>
      </c>
      <c r="E289" s="40">
        <v>15986.30271325881</v>
      </c>
      <c r="F289" s="40">
        <v>16150.095992739718</v>
      </c>
      <c r="G289" s="40">
        <v>16150.095992739718</v>
      </c>
      <c r="H289" s="40">
        <v>16150.095992739718</v>
      </c>
      <c r="I289" s="40">
        <f t="shared" si="6"/>
        <v>100</v>
      </c>
    </row>
    <row r="290" spans="1:9" ht="15.75" x14ac:dyDescent="0.25">
      <c r="A290" s="64" t="s">
        <v>377</v>
      </c>
      <c r="B290" s="57" t="s">
        <v>329</v>
      </c>
      <c r="C290" s="48" t="s">
        <v>192</v>
      </c>
      <c r="D290" s="8" t="s">
        <v>14</v>
      </c>
      <c r="E290" s="40">
        <v>17784</v>
      </c>
      <c r="F290" s="40">
        <v>17784</v>
      </c>
      <c r="G290" s="40">
        <v>17784</v>
      </c>
      <c r="H290" s="40">
        <v>14337</v>
      </c>
      <c r="I290" s="40">
        <f t="shared" si="6"/>
        <v>80.617408906882588</v>
      </c>
    </row>
    <row r="291" spans="1:9" ht="31.5" x14ac:dyDescent="0.25">
      <c r="A291" s="64"/>
      <c r="B291" s="60"/>
      <c r="C291" s="48" t="s">
        <v>297</v>
      </c>
      <c r="D291" s="8" t="s">
        <v>15</v>
      </c>
      <c r="E291" s="40">
        <v>11741.775942877224</v>
      </c>
      <c r="F291" s="40">
        <v>12153.86139859043</v>
      </c>
      <c r="G291" s="40">
        <v>12153.86139859043</v>
      </c>
      <c r="H291" s="40">
        <v>12153.86139859043</v>
      </c>
      <c r="I291" s="40">
        <f t="shared" si="6"/>
        <v>100</v>
      </c>
    </row>
    <row r="292" spans="1:9" ht="15.75" x14ac:dyDescent="0.25">
      <c r="A292" s="64" t="s">
        <v>378</v>
      </c>
      <c r="B292" s="57" t="s">
        <v>330</v>
      </c>
      <c r="C292" s="48" t="s">
        <v>331</v>
      </c>
      <c r="D292" s="8" t="s">
        <v>14</v>
      </c>
      <c r="E292" s="40">
        <v>17</v>
      </c>
      <c r="F292" s="40">
        <v>17</v>
      </c>
      <c r="G292" s="40">
        <v>17</v>
      </c>
      <c r="H292" s="40">
        <v>17</v>
      </c>
      <c r="I292" s="40">
        <f t="shared" si="6"/>
        <v>99.999999999999986</v>
      </c>
    </row>
    <row r="293" spans="1:9" ht="48.75" customHeight="1" x14ac:dyDescent="0.25">
      <c r="A293" s="64"/>
      <c r="B293" s="60"/>
      <c r="C293" s="48" t="s">
        <v>297</v>
      </c>
      <c r="D293" s="8" t="s">
        <v>15</v>
      </c>
      <c r="E293" s="40">
        <v>4981.898571197089</v>
      </c>
      <c r="F293" s="40">
        <v>5153.5485194126777</v>
      </c>
      <c r="G293" s="40">
        <v>5153.5485194126777</v>
      </c>
      <c r="H293" s="40">
        <v>5153.5485194126777</v>
      </c>
      <c r="I293" s="40">
        <f t="shared" si="6"/>
        <v>100</v>
      </c>
    </row>
    <row r="294" spans="1:9" ht="67.5" customHeight="1" x14ac:dyDescent="0.25">
      <c r="A294" s="64" t="s">
        <v>379</v>
      </c>
      <c r="B294" s="57" t="s">
        <v>332</v>
      </c>
      <c r="C294" s="48" t="s">
        <v>333</v>
      </c>
      <c r="D294" s="8" t="s">
        <v>14</v>
      </c>
      <c r="E294" s="40">
        <v>146</v>
      </c>
      <c r="F294" s="40">
        <v>146</v>
      </c>
      <c r="G294" s="40">
        <v>146</v>
      </c>
      <c r="H294" s="40">
        <v>153</v>
      </c>
      <c r="I294" s="40">
        <f t="shared" si="6"/>
        <v>104.79452054794521</v>
      </c>
    </row>
    <row r="295" spans="1:9" ht="31.5" x14ac:dyDescent="0.25">
      <c r="A295" s="64"/>
      <c r="B295" s="60"/>
      <c r="C295" s="48" t="s">
        <v>297</v>
      </c>
      <c r="D295" s="8" t="s">
        <v>15</v>
      </c>
      <c r="E295" s="40">
        <v>1273.5923029738376</v>
      </c>
      <c r="F295" s="40">
        <v>1343.549760191853</v>
      </c>
      <c r="G295" s="40">
        <v>1343.549760191853</v>
      </c>
      <c r="H295" s="40">
        <v>1343.549760191853</v>
      </c>
      <c r="I295" s="40">
        <f t="shared" si="6"/>
        <v>100</v>
      </c>
    </row>
    <row r="296" spans="1:9" ht="63" x14ac:dyDescent="0.25">
      <c r="A296" s="2" t="s">
        <v>380</v>
      </c>
      <c r="B296" s="7" t="s">
        <v>334</v>
      </c>
      <c r="C296" s="48" t="s">
        <v>194</v>
      </c>
      <c r="D296" s="8" t="s">
        <v>15</v>
      </c>
      <c r="E296" s="40">
        <v>25867.17</v>
      </c>
      <c r="F296" s="40">
        <v>25867.17</v>
      </c>
      <c r="G296" s="40">
        <v>25867.17</v>
      </c>
      <c r="H296" s="40">
        <v>25867.17</v>
      </c>
      <c r="I296" s="40">
        <f t="shared" si="6"/>
        <v>100</v>
      </c>
    </row>
    <row r="297" spans="1:9" ht="15.75" x14ac:dyDescent="0.25">
      <c r="A297" s="14"/>
      <c r="B297" s="14" t="s">
        <v>187</v>
      </c>
      <c r="C297" s="14"/>
      <c r="D297" s="14" t="s">
        <v>15</v>
      </c>
      <c r="E297" s="36">
        <f>SUMIF($D$206:$D$296,"тыс. руб.",E206:E296)</f>
        <v>955108.27900518582</v>
      </c>
      <c r="F297" s="36">
        <f>SUMIF($D$206:$D$296,"тыс. руб.",F206:F296)</f>
        <v>1010789.5253961299</v>
      </c>
      <c r="G297" s="36">
        <f>SUMIF($D$206:$D$296,"тыс. руб.",G206:G296)</f>
        <v>1010789.5253961299</v>
      </c>
      <c r="H297" s="36">
        <f>SUMIF($D$206:$D$296,"тыс. руб.",H206:H296)</f>
        <v>1010789.5253961299</v>
      </c>
      <c r="I297" s="36">
        <f t="shared" si="6"/>
        <v>99.999999999999986</v>
      </c>
    </row>
    <row r="298" spans="1:9" ht="47.25" x14ac:dyDescent="0.25">
      <c r="A298" s="34">
        <v>8</v>
      </c>
      <c r="B298" s="29" t="s">
        <v>381</v>
      </c>
      <c r="C298" s="29"/>
      <c r="D298" s="29"/>
      <c r="E298" s="37"/>
      <c r="F298" s="37"/>
      <c r="G298" s="37"/>
      <c r="H298" s="37"/>
      <c r="I298" s="37"/>
    </row>
    <row r="299" spans="1:9" ht="47.25" x14ac:dyDescent="0.25">
      <c r="A299" s="52" t="s">
        <v>406</v>
      </c>
      <c r="B299" s="53" t="s">
        <v>382</v>
      </c>
      <c r="C299" s="48" t="s">
        <v>383</v>
      </c>
      <c r="D299" s="7" t="s">
        <v>384</v>
      </c>
      <c r="E299" s="42">
        <v>68.8</v>
      </c>
      <c r="F299" s="42">
        <v>68.8</v>
      </c>
      <c r="G299" s="42">
        <v>68.8</v>
      </c>
      <c r="H299" s="42">
        <v>68.8</v>
      </c>
      <c r="I299" s="42">
        <f t="shared" si="6"/>
        <v>100</v>
      </c>
    </row>
    <row r="300" spans="1:9" ht="63" x14ac:dyDescent="0.25">
      <c r="A300" s="52"/>
      <c r="B300" s="54"/>
      <c r="C300" s="48" t="s">
        <v>194</v>
      </c>
      <c r="D300" s="7" t="s">
        <v>15</v>
      </c>
      <c r="E300" s="42">
        <v>272.32157999999998</v>
      </c>
      <c r="F300" s="42">
        <v>272.32157999999998</v>
      </c>
      <c r="G300" s="42">
        <v>272.32157999999998</v>
      </c>
      <c r="H300" s="42">
        <v>272.32157999999998</v>
      </c>
      <c r="I300" s="42">
        <f t="shared" si="6"/>
        <v>100</v>
      </c>
    </row>
    <row r="301" spans="1:9" ht="15" customHeight="1" x14ac:dyDescent="0.25">
      <c r="A301" s="52" t="s">
        <v>407</v>
      </c>
      <c r="B301" s="7" t="s">
        <v>382</v>
      </c>
      <c r="C301" s="48" t="s">
        <v>385</v>
      </c>
      <c r="D301" s="7" t="s">
        <v>193</v>
      </c>
      <c r="E301" s="42">
        <v>100</v>
      </c>
      <c r="F301" s="42">
        <v>100</v>
      </c>
      <c r="G301" s="42">
        <v>100</v>
      </c>
      <c r="H301" s="42">
        <v>100</v>
      </c>
      <c r="I301" s="42">
        <f t="shared" si="6"/>
        <v>100</v>
      </c>
    </row>
    <row r="302" spans="1:9" ht="63" x14ac:dyDescent="0.25">
      <c r="A302" s="52"/>
      <c r="B302" s="7"/>
      <c r="C302" s="48" t="s">
        <v>194</v>
      </c>
      <c r="D302" s="7" t="s">
        <v>15</v>
      </c>
      <c r="E302" s="42">
        <v>129.51132999999999</v>
      </c>
      <c r="F302" s="42">
        <v>129.51132999999999</v>
      </c>
      <c r="G302" s="42">
        <v>129.51132999999999</v>
      </c>
      <c r="H302" s="42">
        <v>129.51132999999999</v>
      </c>
      <c r="I302" s="42">
        <f t="shared" si="6"/>
        <v>100</v>
      </c>
    </row>
    <row r="303" spans="1:9" ht="47.25" x14ac:dyDescent="0.25">
      <c r="A303" s="52" t="s">
        <v>408</v>
      </c>
      <c r="B303" s="7" t="s">
        <v>382</v>
      </c>
      <c r="C303" s="48" t="s">
        <v>386</v>
      </c>
      <c r="D303" s="7" t="s">
        <v>387</v>
      </c>
      <c r="E303" s="42">
        <v>220</v>
      </c>
      <c r="F303" s="42">
        <v>436</v>
      </c>
      <c r="G303" s="42">
        <v>436</v>
      </c>
      <c r="H303" s="42">
        <v>436</v>
      </c>
      <c r="I303" s="42">
        <f t="shared" si="6"/>
        <v>99.999999999999986</v>
      </c>
    </row>
    <row r="304" spans="1:9" ht="63" x14ac:dyDescent="0.25">
      <c r="A304" s="52"/>
      <c r="B304" s="7"/>
      <c r="C304" s="48" t="s">
        <v>194</v>
      </c>
      <c r="D304" s="7" t="s">
        <v>15</v>
      </c>
      <c r="E304" s="42">
        <v>16795.377949999998</v>
      </c>
      <c r="F304" s="42">
        <v>30911.7801</v>
      </c>
      <c r="G304" s="42">
        <v>30911.7801</v>
      </c>
      <c r="H304" s="42">
        <v>30911.7801</v>
      </c>
      <c r="I304" s="42">
        <f t="shared" si="6"/>
        <v>100</v>
      </c>
    </row>
    <row r="305" spans="1:9" ht="15" customHeight="1" x14ac:dyDescent="0.25">
      <c r="A305" s="52" t="s">
        <v>409</v>
      </c>
      <c r="B305" s="7" t="s">
        <v>382</v>
      </c>
      <c r="C305" s="48" t="s">
        <v>388</v>
      </c>
      <c r="D305" s="7" t="s">
        <v>193</v>
      </c>
      <c r="E305" s="42">
        <v>1</v>
      </c>
      <c r="F305" s="42">
        <v>1</v>
      </c>
      <c r="G305" s="42">
        <v>1</v>
      </c>
      <c r="H305" s="42">
        <v>1</v>
      </c>
      <c r="I305" s="42">
        <f t="shared" si="6"/>
        <v>100</v>
      </c>
    </row>
    <row r="306" spans="1:9" ht="63" x14ac:dyDescent="0.25">
      <c r="A306" s="52"/>
      <c r="B306" s="7"/>
      <c r="C306" s="48" t="s">
        <v>194</v>
      </c>
      <c r="D306" s="7" t="s">
        <v>15</v>
      </c>
      <c r="E306" s="42">
        <v>5192.0445200000004</v>
      </c>
      <c r="F306" s="42">
        <v>5192.0445200000004</v>
      </c>
      <c r="G306" s="42">
        <v>5192.0445200000004</v>
      </c>
      <c r="H306" s="42">
        <v>5192.0445200000004</v>
      </c>
      <c r="I306" s="42">
        <f t="shared" si="6"/>
        <v>100</v>
      </c>
    </row>
    <row r="307" spans="1:9" ht="15" customHeight="1" x14ac:dyDescent="0.25">
      <c r="A307" s="52" t="s">
        <v>410</v>
      </c>
      <c r="B307" s="7" t="s">
        <v>382</v>
      </c>
      <c r="C307" s="48" t="s">
        <v>388</v>
      </c>
      <c r="D307" s="7" t="s">
        <v>193</v>
      </c>
      <c r="E307" s="42">
        <v>1</v>
      </c>
      <c r="F307" s="42">
        <v>1</v>
      </c>
      <c r="G307" s="42">
        <v>1</v>
      </c>
      <c r="H307" s="42">
        <v>1</v>
      </c>
      <c r="I307" s="42">
        <f t="shared" si="6"/>
        <v>100</v>
      </c>
    </row>
    <row r="308" spans="1:9" ht="63" x14ac:dyDescent="0.25">
      <c r="A308" s="52"/>
      <c r="B308" s="7"/>
      <c r="C308" s="48" t="s">
        <v>194</v>
      </c>
      <c r="D308" s="7" t="s">
        <v>15</v>
      </c>
      <c r="E308" s="42">
        <v>7669.6412300000002</v>
      </c>
      <c r="F308" s="42">
        <v>7669.6412300000002</v>
      </c>
      <c r="G308" s="42">
        <v>7669.6412300000002</v>
      </c>
      <c r="H308" s="42">
        <v>7669.6412300000002</v>
      </c>
      <c r="I308" s="42">
        <f t="shared" si="6"/>
        <v>100</v>
      </c>
    </row>
    <row r="309" spans="1:9" ht="47.25" x14ac:dyDescent="0.25">
      <c r="A309" s="52" t="s">
        <v>411</v>
      </c>
      <c r="B309" s="7" t="s">
        <v>382</v>
      </c>
      <c r="C309" s="48" t="s">
        <v>389</v>
      </c>
      <c r="D309" s="7" t="s">
        <v>193</v>
      </c>
      <c r="E309" s="42">
        <v>2</v>
      </c>
      <c r="F309" s="42">
        <v>2</v>
      </c>
      <c r="G309" s="42">
        <v>2</v>
      </c>
      <c r="H309" s="42">
        <v>2</v>
      </c>
      <c r="I309" s="42">
        <f t="shared" si="6"/>
        <v>100</v>
      </c>
    </row>
    <row r="310" spans="1:9" ht="63" x14ac:dyDescent="0.25">
      <c r="A310" s="52"/>
      <c r="B310" s="7"/>
      <c r="C310" s="48" t="s">
        <v>194</v>
      </c>
      <c r="D310" s="7" t="s">
        <v>15</v>
      </c>
      <c r="E310" s="42">
        <v>32.72813</v>
      </c>
      <c r="F310" s="42">
        <v>32.72813</v>
      </c>
      <c r="G310" s="42">
        <v>32.72813</v>
      </c>
      <c r="H310" s="42">
        <v>32.72813</v>
      </c>
      <c r="I310" s="42">
        <f t="shared" si="6"/>
        <v>100</v>
      </c>
    </row>
    <row r="311" spans="1:9" ht="15.75" x14ac:dyDescent="0.25">
      <c r="A311" s="52" t="s">
        <v>412</v>
      </c>
      <c r="B311" s="7" t="s">
        <v>390</v>
      </c>
      <c r="C311" s="48" t="s">
        <v>388</v>
      </c>
      <c r="D311" s="7" t="s">
        <v>193</v>
      </c>
      <c r="E311" s="42">
        <v>1</v>
      </c>
      <c r="F311" s="42">
        <v>1</v>
      </c>
      <c r="G311" s="42">
        <v>1</v>
      </c>
      <c r="H311" s="42">
        <v>1</v>
      </c>
      <c r="I311" s="42">
        <f t="shared" si="6"/>
        <v>100</v>
      </c>
    </row>
    <row r="312" spans="1:9" ht="63" x14ac:dyDescent="0.25">
      <c r="A312" s="52"/>
      <c r="B312" s="7"/>
      <c r="C312" s="48" t="s">
        <v>194</v>
      </c>
      <c r="D312" s="7" t="s">
        <v>15</v>
      </c>
      <c r="E312" s="42">
        <v>53228.393060000002</v>
      </c>
      <c r="F312" s="42">
        <v>70058.98702</v>
      </c>
      <c r="G312" s="42">
        <v>70058.98702</v>
      </c>
      <c r="H312" s="42">
        <v>70058.98702</v>
      </c>
      <c r="I312" s="42">
        <f t="shared" si="6"/>
        <v>100.00000000000001</v>
      </c>
    </row>
    <row r="313" spans="1:9" ht="15" customHeight="1" x14ac:dyDescent="0.25">
      <c r="A313" s="52" t="s">
        <v>413</v>
      </c>
      <c r="B313" s="7" t="s">
        <v>391</v>
      </c>
      <c r="C313" s="48" t="s">
        <v>388</v>
      </c>
      <c r="D313" s="7" t="s">
        <v>193</v>
      </c>
      <c r="E313" s="42" t="s">
        <v>392</v>
      </c>
      <c r="F313" s="42">
        <v>1</v>
      </c>
      <c r="G313" s="42">
        <v>1</v>
      </c>
      <c r="H313" s="42">
        <v>1</v>
      </c>
      <c r="I313" s="42">
        <f t="shared" si="6"/>
        <v>100</v>
      </c>
    </row>
    <row r="314" spans="1:9" ht="63" x14ac:dyDescent="0.25">
      <c r="A314" s="52"/>
      <c r="B314" s="7"/>
      <c r="C314" s="48" t="s">
        <v>194</v>
      </c>
      <c r="D314" s="7" t="s">
        <v>15</v>
      </c>
      <c r="E314" s="40" t="s">
        <v>392</v>
      </c>
      <c r="F314" s="42">
        <v>8597.8821499999995</v>
      </c>
      <c r="G314" s="42">
        <v>8597.8821499999995</v>
      </c>
      <c r="H314" s="42">
        <v>8597.8821499999995</v>
      </c>
      <c r="I314" s="42">
        <f t="shared" si="6"/>
        <v>100</v>
      </c>
    </row>
    <row r="315" spans="1:9" ht="31.5" x14ac:dyDescent="0.25">
      <c r="A315" s="52" t="s">
        <v>414</v>
      </c>
      <c r="B315" s="7" t="s">
        <v>393</v>
      </c>
      <c r="C315" s="48" t="s">
        <v>394</v>
      </c>
      <c r="D315" s="7" t="s">
        <v>395</v>
      </c>
      <c r="E315" s="42">
        <v>150</v>
      </c>
      <c r="F315" s="42">
        <v>130.80000000000001</v>
      </c>
      <c r="G315" s="42">
        <v>130.80000000000001</v>
      </c>
      <c r="H315" s="42">
        <v>130.80000000000001</v>
      </c>
      <c r="I315" s="42">
        <f t="shared" si="6"/>
        <v>100</v>
      </c>
    </row>
    <row r="316" spans="1:9" ht="63" x14ac:dyDescent="0.25">
      <c r="A316" s="52"/>
      <c r="B316" s="7"/>
      <c r="C316" s="48" t="s">
        <v>194</v>
      </c>
      <c r="D316" s="7" t="s">
        <v>15</v>
      </c>
      <c r="E316" s="42">
        <v>7583.6063400000003</v>
      </c>
      <c r="F316" s="42">
        <v>6612.9047300000002</v>
      </c>
      <c r="G316" s="42">
        <v>6612.9047300000002</v>
      </c>
      <c r="H316" s="42">
        <v>6612.9047300000002</v>
      </c>
      <c r="I316" s="42">
        <f t="shared" si="6"/>
        <v>100.00000000000001</v>
      </c>
    </row>
    <row r="317" spans="1:9" ht="31.5" x14ac:dyDescent="0.25">
      <c r="A317" s="52" t="s">
        <v>415</v>
      </c>
      <c r="B317" s="7" t="s">
        <v>393</v>
      </c>
      <c r="C317" s="48" t="s">
        <v>396</v>
      </c>
      <c r="D317" s="7" t="s">
        <v>395</v>
      </c>
      <c r="E317" s="42">
        <f>75+62</f>
        <v>137</v>
      </c>
      <c r="F317" s="42">
        <f t="shared" ref="F317:H317" si="7">75+62</f>
        <v>137</v>
      </c>
      <c r="G317" s="42">
        <f t="shared" si="7"/>
        <v>137</v>
      </c>
      <c r="H317" s="42">
        <f t="shared" si="7"/>
        <v>137</v>
      </c>
      <c r="I317" s="42">
        <f t="shared" si="6"/>
        <v>99.999999999999986</v>
      </c>
    </row>
    <row r="318" spans="1:9" ht="63" x14ac:dyDescent="0.25">
      <c r="A318" s="52"/>
      <c r="B318" s="7"/>
      <c r="C318" s="48" t="s">
        <v>194</v>
      </c>
      <c r="D318" s="7" t="s">
        <v>15</v>
      </c>
      <c r="E318" s="42">
        <f>469.09006+1002.13285</f>
        <v>1471.22291</v>
      </c>
      <c r="F318" s="42">
        <f>469.09006+1002.13285</f>
        <v>1471.22291</v>
      </c>
      <c r="G318" s="42">
        <f t="shared" ref="G318:H318" si="8">469.09006+1002.13285</f>
        <v>1471.22291</v>
      </c>
      <c r="H318" s="42">
        <f t="shared" si="8"/>
        <v>1471.22291</v>
      </c>
      <c r="I318" s="42">
        <f t="shared" si="6"/>
        <v>100</v>
      </c>
    </row>
    <row r="319" spans="1:9" ht="31.5" x14ac:dyDescent="0.25">
      <c r="A319" s="52" t="s">
        <v>416</v>
      </c>
      <c r="B319" s="7" t="s">
        <v>393</v>
      </c>
      <c r="C319" s="48" t="s">
        <v>397</v>
      </c>
      <c r="D319" s="7" t="s">
        <v>395</v>
      </c>
      <c r="E319" s="42">
        <v>32.200000000000003</v>
      </c>
      <c r="F319" s="42" t="s">
        <v>392</v>
      </c>
      <c r="G319" s="42" t="s">
        <v>392</v>
      </c>
      <c r="H319" s="42" t="s">
        <v>392</v>
      </c>
      <c r="I319" s="42" t="s">
        <v>392</v>
      </c>
    </row>
    <row r="320" spans="1:9" ht="63" x14ac:dyDescent="0.25">
      <c r="A320" s="52"/>
      <c r="B320" s="7"/>
      <c r="C320" s="48" t="s">
        <v>194</v>
      </c>
      <c r="D320" s="7" t="s">
        <v>15</v>
      </c>
      <c r="E320" s="42">
        <v>265.09075999999999</v>
      </c>
      <c r="F320" s="42" t="s">
        <v>392</v>
      </c>
      <c r="G320" s="42" t="s">
        <v>392</v>
      </c>
      <c r="H320" s="42" t="s">
        <v>392</v>
      </c>
      <c r="I320" s="42" t="s">
        <v>392</v>
      </c>
    </row>
    <row r="321" spans="1:9" ht="31.5" customHeight="1" x14ac:dyDescent="0.25">
      <c r="A321" s="52" t="s">
        <v>417</v>
      </c>
      <c r="B321" s="7" t="s">
        <v>393</v>
      </c>
      <c r="C321" s="48" t="s">
        <v>398</v>
      </c>
      <c r="D321" s="7" t="s">
        <v>395</v>
      </c>
      <c r="E321" s="42">
        <v>200</v>
      </c>
      <c r="F321" s="42">
        <v>130.69999999999999</v>
      </c>
      <c r="G321" s="42">
        <v>130.69999999999999</v>
      </c>
      <c r="H321" s="42">
        <v>130.69999999999999</v>
      </c>
      <c r="I321" s="42">
        <f t="shared" si="6"/>
        <v>100</v>
      </c>
    </row>
    <row r="322" spans="1:9" ht="63" x14ac:dyDescent="0.25">
      <c r="A322" s="52"/>
      <c r="B322" s="7"/>
      <c r="C322" s="48" t="s">
        <v>194</v>
      </c>
      <c r="D322" s="7" t="s">
        <v>15</v>
      </c>
      <c r="E322" s="42">
        <v>1602.2556500000001</v>
      </c>
      <c r="F322" s="42">
        <v>1047.0740699999999</v>
      </c>
      <c r="G322" s="42">
        <v>1047.0740699999999</v>
      </c>
      <c r="H322" s="42">
        <v>1047.0740699999999</v>
      </c>
      <c r="I322" s="42">
        <f t="shared" si="6"/>
        <v>100</v>
      </c>
    </row>
    <row r="323" spans="1:9" ht="31.5" x14ac:dyDescent="0.25">
      <c r="A323" s="52" t="s">
        <v>418</v>
      </c>
      <c r="B323" s="7" t="s">
        <v>393</v>
      </c>
      <c r="C323" s="48" t="s">
        <v>398</v>
      </c>
      <c r="D323" s="7" t="s">
        <v>395</v>
      </c>
      <c r="E323" s="42">
        <v>87</v>
      </c>
      <c r="F323" s="42">
        <v>122.7</v>
      </c>
      <c r="G323" s="42">
        <v>122.7</v>
      </c>
      <c r="H323" s="42">
        <v>122.7</v>
      </c>
      <c r="I323" s="42">
        <f t="shared" si="6"/>
        <v>100</v>
      </c>
    </row>
    <row r="324" spans="1:9" ht="63" x14ac:dyDescent="0.25">
      <c r="A324" s="52"/>
      <c r="B324" s="7"/>
      <c r="C324" s="48" t="s">
        <v>194</v>
      </c>
      <c r="D324" s="7" t="s">
        <v>15</v>
      </c>
      <c r="E324" s="42">
        <v>1033.0462</v>
      </c>
      <c r="F324" s="42">
        <v>1456.95136</v>
      </c>
      <c r="G324" s="42">
        <v>1456.95136</v>
      </c>
      <c r="H324" s="42">
        <v>1456.95136</v>
      </c>
      <c r="I324" s="42">
        <f t="shared" si="6"/>
        <v>100</v>
      </c>
    </row>
    <row r="325" spans="1:9" ht="15.75" x14ac:dyDescent="0.25">
      <c r="A325" s="52" t="s">
        <v>419</v>
      </c>
      <c r="B325" s="7" t="s">
        <v>399</v>
      </c>
      <c r="C325" s="48" t="s">
        <v>400</v>
      </c>
      <c r="D325" s="7" t="s">
        <v>401</v>
      </c>
      <c r="E325" s="42">
        <v>49.5</v>
      </c>
      <c r="F325" s="42">
        <v>250.47</v>
      </c>
      <c r="G325" s="42">
        <v>250.47</v>
      </c>
      <c r="H325" s="42">
        <v>250.47</v>
      </c>
      <c r="I325" s="42">
        <f t="shared" si="6"/>
        <v>100</v>
      </c>
    </row>
    <row r="326" spans="1:9" ht="63" x14ac:dyDescent="0.25">
      <c r="A326" s="52"/>
      <c r="B326" s="7"/>
      <c r="C326" s="48" t="s">
        <v>194</v>
      </c>
      <c r="D326" s="7" t="s">
        <v>15</v>
      </c>
      <c r="E326" s="42">
        <v>108.91056</v>
      </c>
      <c r="F326" s="42">
        <v>516.22604000000001</v>
      </c>
      <c r="G326" s="42">
        <v>516.22604000000001</v>
      </c>
      <c r="H326" s="42">
        <v>516.22604000000001</v>
      </c>
      <c r="I326" s="42">
        <f t="shared" si="6"/>
        <v>100</v>
      </c>
    </row>
    <row r="327" spans="1:9" ht="15.75" x14ac:dyDescent="0.25">
      <c r="A327" s="52" t="s">
        <v>420</v>
      </c>
      <c r="B327" s="7" t="s">
        <v>402</v>
      </c>
      <c r="C327" s="48" t="s">
        <v>396</v>
      </c>
      <c r="D327" s="7" t="s">
        <v>395</v>
      </c>
      <c r="E327" s="42">
        <v>0.18</v>
      </c>
      <c r="F327" s="42">
        <v>0.18</v>
      </c>
      <c r="G327" s="42">
        <v>0.18</v>
      </c>
      <c r="H327" s="42">
        <v>0.18</v>
      </c>
      <c r="I327" s="42">
        <f t="shared" ref="I327:I370" si="9">H327/G327%</f>
        <v>100</v>
      </c>
    </row>
    <row r="328" spans="1:9" ht="63" x14ac:dyDescent="0.25">
      <c r="A328" s="52"/>
      <c r="B328" s="7"/>
      <c r="C328" s="48" t="s">
        <v>403</v>
      </c>
      <c r="D328" s="7" t="s">
        <v>15</v>
      </c>
      <c r="E328" s="42">
        <v>946.99811</v>
      </c>
      <c r="F328" s="42">
        <v>946.99811</v>
      </c>
      <c r="G328" s="42">
        <v>946.99811</v>
      </c>
      <c r="H328" s="42">
        <v>946.99811</v>
      </c>
      <c r="I328" s="42">
        <f t="shared" si="9"/>
        <v>100</v>
      </c>
    </row>
    <row r="329" spans="1:9" ht="15.75" x14ac:dyDescent="0.25">
      <c r="A329" s="52" t="s">
        <v>421</v>
      </c>
      <c r="B329" s="7" t="s">
        <v>404</v>
      </c>
      <c r="C329" s="48" t="s">
        <v>405</v>
      </c>
      <c r="D329" s="7" t="s">
        <v>395</v>
      </c>
      <c r="E329" s="42">
        <f>100+224.7+338.4</f>
        <v>663.09999999999991</v>
      </c>
      <c r="F329" s="42">
        <f>268+218+696.69</f>
        <v>1182.69</v>
      </c>
      <c r="G329" s="42">
        <f t="shared" ref="G329:H329" si="10">268+218+696.69</f>
        <v>1182.69</v>
      </c>
      <c r="H329" s="42">
        <f t="shared" si="10"/>
        <v>1182.69</v>
      </c>
      <c r="I329" s="42">
        <f t="shared" si="9"/>
        <v>100</v>
      </c>
    </row>
    <row r="330" spans="1:9" ht="63" x14ac:dyDescent="0.25">
      <c r="A330" s="52"/>
      <c r="B330" s="7"/>
      <c r="C330" s="48" t="s">
        <v>403</v>
      </c>
      <c r="D330" s="7" t="s">
        <v>15</v>
      </c>
      <c r="E330" s="42">
        <f>199.32217+460.3753+603.16354</f>
        <v>1262.8610100000001</v>
      </c>
      <c r="F330" s="42">
        <v>2222.6143200000001</v>
      </c>
      <c r="G330" s="42">
        <v>2222.6143200000001</v>
      </c>
      <c r="H330" s="42">
        <v>2222.6143200000001</v>
      </c>
      <c r="I330" s="42">
        <f t="shared" si="9"/>
        <v>100</v>
      </c>
    </row>
    <row r="331" spans="1:9" ht="31.5" x14ac:dyDescent="0.25">
      <c r="A331" s="52" t="s">
        <v>422</v>
      </c>
      <c r="B331" s="7" t="s">
        <v>393</v>
      </c>
      <c r="C331" s="48" t="s">
        <v>398</v>
      </c>
      <c r="D331" s="7" t="s">
        <v>395</v>
      </c>
      <c r="E331" s="42">
        <v>12</v>
      </c>
      <c r="F331" s="42">
        <v>12</v>
      </c>
      <c r="G331" s="42">
        <v>12</v>
      </c>
      <c r="H331" s="42">
        <v>12</v>
      </c>
      <c r="I331" s="42">
        <f t="shared" si="9"/>
        <v>100</v>
      </c>
    </row>
    <row r="332" spans="1:9" ht="63" x14ac:dyDescent="0.25">
      <c r="A332" s="52"/>
      <c r="B332" s="7"/>
      <c r="C332" s="48" t="s">
        <v>194</v>
      </c>
      <c r="D332" s="7" t="s">
        <v>15</v>
      </c>
      <c r="E332" s="42">
        <v>134.92066</v>
      </c>
      <c r="F332" s="42">
        <v>134.92066</v>
      </c>
      <c r="G332" s="42">
        <v>134.92066</v>
      </c>
      <c r="H332" s="42">
        <v>134.92066</v>
      </c>
      <c r="I332" s="42">
        <f t="shared" si="9"/>
        <v>100</v>
      </c>
    </row>
    <row r="333" spans="1:9" ht="15.75" x14ac:dyDescent="0.25">
      <c r="A333" s="14"/>
      <c r="B333" s="14" t="s">
        <v>187</v>
      </c>
      <c r="C333" s="14"/>
      <c r="D333" s="14" t="s">
        <v>15</v>
      </c>
      <c r="E333" s="36">
        <f>SUMIF($D$299:$D$332,"тыс. руб.",E299:E332)</f>
        <v>97728.930000000008</v>
      </c>
      <c r="F333" s="36">
        <f>SUMIF($D$299:$D$332,"тыс. руб.",F299:F332)</f>
        <v>137273.80825999999</v>
      </c>
      <c r="G333" s="36">
        <f>SUMIF($D$299:$D$332,"тыс. руб.",G299:G332)</f>
        <v>137273.80825999999</v>
      </c>
      <c r="H333" s="36">
        <f>SUMIF($D$299:$D$332,"тыс. руб.",H299:H332)</f>
        <v>137273.80825999999</v>
      </c>
      <c r="I333" s="36">
        <f t="shared" si="9"/>
        <v>100</v>
      </c>
    </row>
    <row r="334" spans="1:9" ht="15.75" customHeight="1" x14ac:dyDescent="0.25">
      <c r="A334" s="34">
        <v>9</v>
      </c>
      <c r="B334" s="29" t="s">
        <v>423</v>
      </c>
      <c r="C334" s="29"/>
      <c r="D334" s="29"/>
      <c r="E334" s="37"/>
      <c r="F334" s="37"/>
      <c r="G334" s="37"/>
      <c r="H334" s="37"/>
      <c r="I334" s="37"/>
    </row>
    <row r="335" spans="1:9" ht="15.75" x14ac:dyDescent="0.25">
      <c r="A335" s="64" t="s">
        <v>428</v>
      </c>
      <c r="B335" s="57" t="s">
        <v>424</v>
      </c>
      <c r="C335" s="48" t="s">
        <v>425</v>
      </c>
      <c r="D335" s="12" t="s">
        <v>432</v>
      </c>
      <c r="E335" s="40">
        <v>21</v>
      </c>
      <c r="F335" s="40">
        <v>21</v>
      </c>
      <c r="G335" s="40">
        <v>21</v>
      </c>
      <c r="H335" s="40">
        <v>21</v>
      </c>
      <c r="I335" s="40">
        <f t="shared" si="9"/>
        <v>100</v>
      </c>
    </row>
    <row r="336" spans="1:9" ht="15.75" x14ac:dyDescent="0.25">
      <c r="A336" s="64"/>
      <c r="B336" s="57"/>
      <c r="C336" s="48" t="s">
        <v>427</v>
      </c>
      <c r="D336" s="12" t="s">
        <v>432</v>
      </c>
      <c r="E336" s="40">
        <v>1</v>
      </c>
      <c r="F336" s="40">
        <v>1</v>
      </c>
      <c r="G336" s="40">
        <v>1</v>
      </c>
      <c r="H336" s="40">
        <v>1</v>
      </c>
      <c r="I336" s="40">
        <f t="shared" si="9"/>
        <v>100</v>
      </c>
    </row>
    <row r="337" spans="1:9" ht="63" x14ac:dyDescent="0.25">
      <c r="A337" s="64"/>
      <c r="B337" s="57"/>
      <c r="C337" s="48" t="s">
        <v>194</v>
      </c>
      <c r="D337" s="13" t="s">
        <v>15</v>
      </c>
      <c r="E337" s="40">
        <v>10937.5</v>
      </c>
      <c r="F337" s="40">
        <v>11290.5</v>
      </c>
      <c r="G337" s="40">
        <v>11290.5</v>
      </c>
      <c r="H337" s="40">
        <v>11290.5</v>
      </c>
      <c r="I337" s="40">
        <f t="shared" si="9"/>
        <v>100</v>
      </c>
    </row>
    <row r="338" spans="1:9" ht="15.75" x14ac:dyDescent="0.25">
      <c r="A338" s="14"/>
      <c r="B338" s="14" t="s">
        <v>187</v>
      </c>
      <c r="C338" s="14"/>
      <c r="D338" s="14" t="s">
        <v>15</v>
      </c>
      <c r="E338" s="36">
        <f>SUMIF($D$335:$D$337,"тыс. руб.",E335:E337)</f>
        <v>10937.5</v>
      </c>
      <c r="F338" s="36">
        <f>SUMIF($D$335:$D$337,"тыс. руб.",F335:F337)</f>
        <v>11290.5</v>
      </c>
      <c r="G338" s="36">
        <f>SUMIF($D$335:$D$337,"тыс. руб.",G335:G337)</f>
        <v>11290.5</v>
      </c>
      <c r="H338" s="36">
        <f>SUMIF($D$335:$D$337,"тыс. руб.",H335:H337)</f>
        <v>11290.5</v>
      </c>
      <c r="I338" s="36">
        <f t="shared" si="9"/>
        <v>100</v>
      </c>
    </row>
    <row r="339" spans="1:9" ht="31.5" x14ac:dyDescent="0.25">
      <c r="A339" s="34">
        <v>10</v>
      </c>
      <c r="B339" s="29" t="s">
        <v>429</v>
      </c>
      <c r="C339" s="29"/>
      <c r="D339" s="29"/>
      <c r="E339" s="37"/>
      <c r="F339" s="37"/>
      <c r="G339" s="37"/>
      <c r="H339" s="37"/>
      <c r="I339" s="37"/>
    </row>
    <row r="340" spans="1:9" ht="81" customHeight="1" x14ac:dyDescent="0.25">
      <c r="A340" s="64" t="s">
        <v>455</v>
      </c>
      <c r="B340" s="57" t="s">
        <v>430</v>
      </c>
      <c r="C340" s="48" t="s">
        <v>431</v>
      </c>
      <c r="D340" s="8" t="s">
        <v>432</v>
      </c>
      <c r="E340" s="40">
        <v>8</v>
      </c>
      <c r="F340" s="40">
        <v>16</v>
      </c>
      <c r="G340" s="40">
        <v>16</v>
      </c>
      <c r="H340" s="40">
        <v>16</v>
      </c>
      <c r="I340" s="40">
        <f t="shared" si="9"/>
        <v>100</v>
      </c>
    </row>
    <row r="341" spans="1:9" ht="65.25" customHeight="1" x14ac:dyDescent="0.25">
      <c r="A341" s="64"/>
      <c r="B341" s="57"/>
      <c r="C341" s="48" t="s">
        <v>433</v>
      </c>
      <c r="D341" s="8" t="s">
        <v>15</v>
      </c>
      <c r="E341" s="40">
        <v>2923.23</v>
      </c>
      <c r="F341" s="40">
        <v>2923.23</v>
      </c>
      <c r="G341" s="40">
        <v>2923.23</v>
      </c>
      <c r="H341" s="40">
        <v>2923.23</v>
      </c>
      <c r="I341" s="40">
        <f t="shared" si="9"/>
        <v>100</v>
      </c>
    </row>
    <row r="342" spans="1:9" ht="97.5" customHeight="1" x14ac:dyDescent="0.25">
      <c r="A342" s="64" t="s">
        <v>456</v>
      </c>
      <c r="B342" s="57" t="s">
        <v>434</v>
      </c>
      <c r="C342" s="48" t="s">
        <v>435</v>
      </c>
      <c r="D342" s="8" t="s">
        <v>220</v>
      </c>
      <c r="E342" s="40" t="s">
        <v>392</v>
      </c>
      <c r="F342" s="40" t="s">
        <v>392</v>
      </c>
      <c r="G342" s="40" t="s">
        <v>392</v>
      </c>
      <c r="H342" s="40" t="s">
        <v>392</v>
      </c>
      <c r="I342" s="40" t="s">
        <v>392</v>
      </c>
    </row>
    <row r="343" spans="1:9" ht="80.25" customHeight="1" x14ac:dyDescent="0.25">
      <c r="A343" s="64"/>
      <c r="B343" s="57"/>
      <c r="C343" s="48" t="s">
        <v>194</v>
      </c>
      <c r="D343" s="8" t="s">
        <v>15</v>
      </c>
      <c r="E343" s="40" t="s">
        <v>392</v>
      </c>
      <c r="F343" s="40" t="s">
        <v>392</v>
      </c>
      <c r="G343" s="40" t="s">
        <v>392</v>
      </c>
      <c r="H343" s="40" t="s">
        <v>392</v>
      </c>
      <c r="I343" s="40" t="s">
        <v>392</v>
      </c>
    </row>
    <row r="344" spans="1:9" ht="33.75" customHeight="1" x14ac:dyDescent="0.25">
      <c r="A344" s="64" t="s">
        <v>457</v>
      </c>
      <c r="B344" s="57" t="s">
        <v>436</v>
      </c>
      <c r="C344" s="48" t="s">
        <v>437</v>
      </c>
      <c r="D344" s="8" t="s">
        <v>220</v>
      </c>
      <c r="E344" s="40">
        <v>1</v>
      </c>
      <c r="F344" s="40">
        <v>1</v>
      </c>
      <c r="G344" s="40">
        <v>1</v>
      </c>
      <c r="H344" s="40">
        <v>1</v>
      </c>
      <c r="I344" s="40">
        <f t="shared" si="9"/>
        <v>100</v>
      </c>
    </row>
    <row r="345" spans="1:9" ht="80.25" customHeight="1" x14ac:dyDescent="0.25">
      <c r="A345" s="64"/>
      <c r="B345" s="57"/>
      <c r="C345" s="48" t="s">
        <v>194</v>
      </c>
      <c r="D345" s="8" t="s">
        <v>15</v>
      </c>
      <c r="E345" s="40">
        <v>1986.16</v>
      </c>
      <c r="F345" s="40">
        <v>1986.08</v>
      </c>
      <c r="G345" s="40">
        <v>1986.08</v>
      </c>
      <c r="H345" s="40">
        <v>1986.08</v>
      </c>
      <c r="I345" s="40">
        <f t="shared" si="9"/>
        <v>100.00000000000001</v>
      </c>
    </row>
    <row r="346" spans="1:9" ht="63" x14ac:dyDescent="0.25">
      <c r="A346" s="64" t="s">
        <v>458</v>
      </c>
      <c r="B346" s="57" t="s">
        <v>438</v>
      </c>
      <c r="C346" s="4" t="s">
        <v>439</v>
      </c>
      <c r="D346" s="8" t="s">
        <v>193</v>
      </c>
      <c r="E346" s="40">
        <v>3</v>
      </c>
      <c r="F346" s="40">
        <v>3</v>
      </c>
      <c r="G346" s="40">
        <v>3</v>
      </c>
      <c r="H346" s="40">
        <v>3</v>
      </c>
      <c r="I346" s="40">
        <f t="shared" si="9"/>
        <v>100</v>
      </c>
    </row>
    <row r="347" spans="1:9" ht="57" customHeight="1" x14ac:dyDescent="0.25">
      <c r="A347" s="64"/>
      <c r="B347" s="57"/>
      <c r="C347" s="48" t="s">
        <v>194</v>
      </c>
      <c r="D347" s="8" t="s">
        <v>15</v>
      </c>
      <c r="E347" s="40">
        <v>13594.15</v>
      </c>
      <c r="F347" s="40">
        <v>13594.15</v>
      </c>
      <c r="G347" s="40">
        <v>13594.15</v>
      </c>
      <c r="H347" s="40">
        <v>13594.15</v>
      </c>
      <c r="I347" s="40">
        <f t="shared" si="9"/>
        <v>100</v>
      </c>
    </row>
    <row r="348" spans="1:9" ht="31.5" x14ac:dyDescent="0.25">
      <c r="A348" s="64" t="s">
        <v>459</v>
      </c>
      <c r="B348" s="57" t="s">
        <v>324</v>
      </c>
      <c r="C348" s="4" t="s">
        <v>440</v>
      </c>
      <c r="D348" s="8" t="s">
        <v>432</v>
      </c>
      <c r="E348" s="40">
        <v>23</v>
      </c>
      <c r="F348" s="40">
        <v>37</v>
      </c>
      <c r="G348" s="40">
        <v>37</v>
      </c>
      <c r="H348" s="40">
        <v>36</v>
      </c>
      <c r="I348" s="40">
        <f t="shared" si="9"/>
        <v>97.297297297297305</v>
      </c>
    </row>
    <row r="349" spans="1:9" ht="63" x14ac:dyDescent="0.25">
      <c r="A349" s="64"/>
      <c r="B349" s="57"/>
      <c r="C349" s="4" t="s">
        <v>194</v>
      </c>
      <c r="D349" s="8" t="s">
        <v>15</v>
      </c>
      <c r="E349" s="40">
        <v>17084.830000000002</v>
      </c>
      <c r="F349" s="40">
        <v>17084.830000000002</v>
      </c>
      <c r="G349" s="40">
        <v>17084.830000000002</v>
      </c>
      <c r="H349" s="40">
        <v>17084.830000000002</v>
      </c>
      <c r="I349" s="40">
        <f t="shared" si="9"/>
        <v>100</v>
      </c>
    </row>
    <row r="350" spans="1:9" ht="31.5" x14ac:dyDescent="0.25">
      <c r="A350" s="64"/>
      <c r="B350" s="57"/>
      <c r="C350" s="4" t="s">
        <v>441</v>
      </c>
      <c r="D350" s="8" t="s">
        <v>432</v>
      </c>
      <c r="E350" s="40">
        <v>210</v>
      </c>
      <c r="F350" s="40">
        <v>224</v>
      </c>
      <c r="G350" s="40">
        <v>224</v>
      </c>
      <c r="H350" s="40">
        <v>224</v>
      </c>
      <c r="I350" s="40">
        <f t="shared" si="9"/>
        <v>99.999999999999986</v>
      </c>
    </row>
    <row r="351" spans="1:9" ht="63" x14ac:dyDescent="0.25">
      <c r="A351" s="64"/>
      <c r="B351" s="57"/>
      <c r="C351" s="4" t="s">
        <v>194</v>
      </c>
      <c r="D351" s="8" t="s">
        <v>15</v>
      </c>
      <c r="E351" s="40" t="s">
        <v>392</v>
      </c>
      <c r="F351" s="40" t="s">
        <v>392</v>
      </c>
      <c r="G351" s="40" t="s">
        <v>392</v>
      </c>
      <c r="H351" s="40" t="s">
        <v>392</v>
      </c>
      <c r="I351" s="40" t="s">
        <v>392</v>
      </c>
    </row>
    <row r="352" spans="1:9" ht="30" customHeight="1" x14ac:dyDescent="0.25">
      <c r="A352" s="64" t="s">
        <v>460</v>
      </c>
      <c r="B352" s="57" t="s">
        <v>442</v>
      </c>
      <c r="C352" s="4" t="s">
        <v>443</v>
      </c>
      <c r="D352" s="8" t="s">
        <v>220</v>
      </c>
      <c r="E352" s="40">
        <v>4</v>
      </c>
      <c r="F352" s="40">
        <v>4</v>
      </c>
      <c r="G352" s="40">
        <v>4</v>
      </c>
      <c r="H352" s="40">
        <v>4</v>
      </c>
      <c r="I352" s="40">
        <f t="shared" si="9"/>
        <v>100</v>
      </c>
    </row>
    <row r="353" spans="1:9" ht="80.25" customHeight="1" x14ac:dyDescent="0.25">
      <c r="A353" s="64"/>
      <c r="B353" s="57"/>
      <c r="C353" s="48" t="s">
        <v>194</v>
      </c>
      <c r="D353" s="8" t="s">
        <v>15</v>
      </c>
      <c r="E353" s="40">
        <v>4202.21</v>
      </c>
      <c r="F353" s="40">
        <v>4202.21</v>
      </c>
      <c r="G353" s="40">
        <v>4202.21</v>
      </c>
      <c r="H353" s="40">
        <v>4202.21</v>
      </c>
      <c r="I353" s="40">
        <f t="shared" si="9"/>
        <v>100</v>
      </c>
    </row>
    <row r="354" spans="1:9" ht="33" customHeight="1" x14ac:dyDescent="0.25">
      <c r="A354" s="64" t="s">
        <v>461</v>
      </c>
      <c r="B354" s="57" t="s">
        <v>444</v>
      </c>
      <c r="C354" s="48" t="s">
        <v>445</v>
      </c>
      <c r="D354" s="8" t="s">
        <v>220</v>
      </c>
      <c r="E354" s="40">
        <v>1500</v>
      </c>
      <c r="F354" s="40">
        <v>2700</v>
      </c>
      <c r="G354" s="40">
        <v>2700</v>
      </c>
      <c r="H354" s="40">
        <v>2700</v>
      </c>
      <c r="I354" s="40">
        <f t="shared" si="9"/>
        <v>100</v>
      </c>
    </row>
    <row r="355" spans="1:9" ht="63" x14ac:dyDescent="0.25">
      <c r="A355" s="64"/>
      <c r="B355" s="57"/>
      <c r="C355" s="4" t="s">
        <v>194</v>
      </c>
      <c r="D355" s="8" t="s">
        <v>15</v>
      </c>
      <c r="E355" s="40">
        <v>2511.7800000000002</v>
      </c>
      <c r="F355" s="40">
        <v>2511.86</v>
      </c>
      <c r="G355" s="40">
        <v>2511.86</v>
      </c>
      <c r="H355" s="40">
        <v>2511.86</v>
      </c>
      <c r="I355" s="40">
        <f t="shared" si="9"/>
        <v>100</v>
      </c>
    </row>
    <row r="356" spans="1:9" ht="15.75" x14ac:dyDescent="0.25">
      <c r="A356" s="64"/>
      <c r="B356" s="57"/>
      <c r="C356" s="4" t="s">
        <v>446</v>
      </c>
      <c r="D356" s="8" t="s">
        <v>220</v>
      </c>
      <c r="E356" s="40">
        <v>1990</v>
      </c>
      <c r="F356" s="40">
        <v>4876</v>
      </c>
      <c r="G356" s="40">
        <v>4876</v>
      </c>
      <c r="H356" s="40">
        <v>4876</v>
      </c>
      <c r="I356" s="40">
        <f t="shared" si="9"/>
        <v>100</v>
      </c>
    </row>
    <row r="357" spans="1:9" ht="82.5" customHeight="1" x14ac:dyDescent="0.25">
      <c r="A357" s="64"/>
      <c r="B357" s="57"/>
      <c r="C357" s="48" t="s">
        <v>194</v>
      </c>
      <c r="D357" s="8" t="s">
        <v>15</v>
      </c>
      <c r="E357" s="40" t="s">
        <v>392</v>
      </c>
      <c r="F357" s="40" t="s">
        <v>392</v>
      </c>
      <c r="G357" s="40" t="s">
        <v>392</v>
      </c>
      <c r="H357" s="40" t="s">
        <v>392</v>
      </c>
      <c r="I357" s="40" t="s">
        <v>392</v>
      </c>
    </row>
    <row r="358" spans="1:9" ht="31.5" x14ac:dyDescent="0.25">
      <c r="A358" s="64"/>
      <c r="B358" s="57"/>
      <c r="C358" s="4" t="s">
        <v>447</v>
      </c>
      <c r="D358" s="8" t="s">
        <v>220</v>
      </c>
      <c r="E358" s="40">
        <v>8810</v>
      </c>
      <c r="F358" s="40">
        <v>14050</v>
      </c>
      <c r="G358" s="40">
        <v>14050</v>
      </c>
      <c r="H358" s="40">
        <v>14050</v>
      </c>
      <c r="I358" s="40">
        <f t="shared" si="9"/>
        <v>100</v>
      </c>
    </row>
    <row r="359" spans="1:9" ht="84" customHeight="1" x14ac:dyDescent="0.25">
      <c r="A359" s="64"/>
      <c r="B359" s="57"/>
      <c r="C359" s="48" t="s">
        <v>194</v>
      </c>
      <c r="D359" s="8"/>
      <c r="E359" s="40" t="s">
        <v>392</v>
      </c>
      <c r="F359" s="40" t="s">
        <v>392</v>
      </c>
      <c r="G359" s="40" t="s">
        <v>392</v>
      </c>
      <c r="H359" s="40" t="s">
        <v>392</v>
      </c>
      <c r="I359" s="40" t="s">
        <v>392</v>
      </c>
    </row>
    <row r="360" spans="1:9" ht="30" customHeight="1" x14ac:dyDescent="0.25">
      <c r="A360" s="64" t="s">
        <v>462</v>
      </c>
      <c r="B360" s="57" t="s">
        <v>448</v>
      </c>
      <c r="C360" s="4" t="s">
        <v>443</v>
      </c>
      <c r="D360" s="8" t="s">
        <v>193</v>
      </c>
      <c r="E360" s="40">
        <v>4</v>
      </c>
      <c r="F360" s="40">
        <v>4</v>
      </c>
      <c r="G360" s="40">
        <v>4</v>
      </c>
      <c r="H360" s="40">
        <v>4</v>
      </c>
      <c r="I360" s="40">
        <f t="shared" si="9"/>
        <v>100</v>
      </c>
    </row>
    <row r="361" spans="1:9" ht="78" customHeight="1" x14ac:dyDescent="0.25">
      <c r="A361" s="64"/>
      <c r="B361" s="57"/>
      <c r="C361" s="48" t="s">
        <v>194</v>
      </c>
      <c r="D361" s="8" t="s">
        <v>15</v>
      </c>
      <c r="E361" s="40">
        <v>1749.8</v>
      </c>
      <c r="F361" s="40">
        <v>1749.8</v>
      </c>
      <c r="G361" s="40">
        <v>1749.8</v>
      </c>
      <c r="H361" s="40">
        <v>1749.8</v>
      </c>
      <c r="I361" s="40">
        <f t="shared" si="9"/>
        <v>99.999999999999986</v>
      </c>
    </row>
    <row r="362" spans="1:9" ht="47.25" x14ac:dyDescent="0.25">
      <c r="A362" s="64" t="s">
        <v>463</v>
      </c>
      <c r="B362" s="57" t="s">
        <v>449</v>
      </c>
      <c r="C362" s="4" t="s">
        <v>450</v>
      </c>
      <c r="D362" s="8" t="s">
        <v>193</v>
      </c>
      <c r="E362" s="40">
        <v>318</v>
      </c>
      <c r="F362" s="40">
        <v>318</v>
      </c>
      <c r="G362" s="40">
        <v>318</v>
      </c>
      <c r="H362" s="40">
        <v>304</v>
      </c>
      <c r="I362" s="40">
        <f>H362/G362%</f>
        <v>95.59748427672956</v>
      </c>
    </row>
    <row r="363" spans="1:9" ht="81" customHeight="1" x14ac:dyDescent="0.25">
      <c r="A363" s="64"/>
      <c r="B363" s="57"/>
      <c r="C363" s="48" t="s">
        <v>194</v>
      </c>
      <c r="D363" s="8" t="s">
        <v>15</v>
      </c>
      <c r="E363" s="40">
        <v>4726.59</v>
      </c>
      <c r="F363" s="40">
        <v>4726.59</v>
      </c>
      <c r="G363" s="40">
        <v>4726.59</v>
      </c>
      <c r="H363" s="40">
        <v>4726.59</v>
      </c>
      <c r="I363" s="40">
        <f t="shared" si="9"/>
        <v>100</v>
      </c>
    </row>
    <row r="364" spans="1:9" ht="15.75" x14ac:dyDescent="0.25">
      <c r="A364" s="64" t="s">
        <v>464</v>
      </c>
      <c r="B364" s="57" t="s">
        <v>451</v>
      </c>
      <c r="C364" s="4" t="s">
        <v>452</v>
      </c>
      <c r="D364" s="8" t="s">
        <v>220</v>
      </c>
      <c r="E364" s="40">
        <v>270</v>
      </c>
      <c r="F364" s="40">
        <v>450</v>
      </c>
      <c r="G364" s="40">
        <v>450</v>
      </c>
      <c r="H364" s="40">
        <v>450</v>
      </c>
      <c r="I364" s="40">
        <f t="shared" si="9"/>
        <v>100</v>
      </c>
    </row>
    <row r="365" spans="1:9" ht="78" customHeight="1" x14ac:dyDescent="0.25">
      <c r="A365" s="64"/>
      <c r="B365" s="57"/>
      <c r="C365" s="48" t="s">
        <v>194</v>
      </c>
      <c r="D365" s="8" t="s">
        <v>15</v>
      </c>
      <c r="E365" s="40">
        <v>2459.61</v>
      </c>
      <c r="F365" s="40">
        <v>3048.32</v>
      </c>
      <c r="G365" s="40">
        <v>3048.32</v>
      </c>
      <c r="H365" s="40">
        <v>3048.32</v>
      </c>
      <c r="I365" s="40">
        <f t="shared" si="9"/>
        <v>100</v>
      </c>
    </row>
    <row r="366" spans="1:9" ht="47.25" x14ac:dyDescent="0.25">
      <c r="A366" s="64"/>
      <c r="B366" s="57"/>
      <c r="C366" s="4" t="s">
        <v>453</v>
      </c>
      <c r="D366" s="8" t="s">
        <v>220</v>
      </c>
      <c r="E366" s="40">
        <v>815</v>
      </c>
      <c r="F366" s="40">
        <v>3150</v>
      </c>
      <c r="G366" s="40">
        <v>3150</v>
      </c>
      <c r="H366" s="40">
        <v>3150</v>
      </c>
      <c r="I366" s="40">
        <f t="shared" si="9"/>
        <v>100</v>
      </c>
    </row>
    <row r="367" spans="1:9" ht="78.75" customHeight="1" x14ac:dyDescent="0.25">
      <c r="A367" s="64"/>
      <c r="B367" s="57"/>
      <c r="C367" s="48" t="s">
        <v>194</v>
      </c>
      <c r="D367" s="8" t="s">
        <v>15</v>
      </c>
      <c r="E367" s="40" t="s">
        <v>392</v>
      </c>
      <c r="F367" s="40" t="s">
        <v>392</v>
      </c>
      <c r="G367" s="40" t="s">
        <v>392</v>
      </c>
      <c r="H367" s="40" t="s">
        <v>392</v>
      </c>
      <c r="I367" s="40" t="s">
        <v>392</v>
      </c>
    </row>
    <row r="368" spans="1:9" ht="31.5" x14ac:dyDescent="0.25">
      <c r="A368" s="64"/>
      <c r="B368" s="57"/>
      <c r="C368" s="4" t="s">
        <v>454</v>
      </c>
      <c r="D368" s="8" t="s">
        <v>220</v>
      </c>
      <c r="E368" s="40">
        <v>149</v>
      </c>
      <c r="F368" s="40">
        <v>267</v>
      </c>
      <c r="G368" s="40">
        <v>267</v>
      </c>
      <c r="H368" s="40">
        <v>267</v>
      </c>
      <c r="I368" s="40">
        <f t="shared" si="9"/>
        <v>100</v>
      </c>
    </row>
    <row r="369" spans="1:9" ht="58.5" customHeight="1" x14ac:dyDescent="0.25">
      <c r="A369" s="64"/>
      <c r="B369" s="57"/>
      <c r="C369" s="48" t="s">
        <v>194</v>
      </c>
      <c r="D369" s="8" t="s">
        <v>15</v>
      </c>
      <c r="E369" s="40" t="s">
        <v>392</v>
      </c>
      <c r="F369" s="40" t="s">
        <v>392</v>
      </c>
      <c r="G369" s="40" t="s">
        <v>392</v>
      </c>
      <c r="H369" s="40" t="s">
        <v>392</v>
      </c>
      <c r="I369" s="40" t="s">
        <v>392</v>
      </c>
    </row>
    <row r="370" spans="1:9" ht="15.75" x14ac:dyDescent="0.25">
      <c r="A370" s="14"/>
      <c r="B370" s="14" t="s">
        <v>187</v>
      </c>
      <c r="C370" s="14"/>
      <c r="D370" s="14" t="s">
        <v>15</v>
      </c>
      <c r="E370" s="36">
        <f>SUMIF($D$340:$D$369,"тыс. руб.",E340:E369)</f>
        <v>51238.36</v>
      </c>
      <c r="F370" s="36">
        <f>SUMIF($D$340:$D$369,"тыс. руб.",F340:F369)</f>
        <v>51827.07</v>
      </c>
      <c r="G370" s="36">
        <f>SUMIF($D$340:$D$369,"тыс. руб.",G340:G369)</f>
        <v>51827.07</v>
      </c>
      <c r="H370" s="36">
        <f>SUMIF($D$340:$D$369,"тыс. руб.",H340:H369)</f>
        <v>51827.07</v>
      </c>
      <c r="I370" s="36">
        <f t="shared" si="9"/>
        <v>100</v>
      </c>
    </row>
    <row r="371" spans="1:9" ht="31.5" x14ac:dyDescent="0.25">
      <c r="A371" s="34">
        <v>11</v>
      </c>
      <c r="B371" s="29" t="s">
        <v>465</v>
      </c>
      <c r="C371" s="29"/>
      <c r="D371" s="29"/>
      <c r="E371" s="37"/>
      <c r="F371" s="37"/>
      <c r="G371" s="37"/>
      <c r="H371" s="37"/>
      <c r="I371" s="37"/>
    </row>
    <row r="372" spans="1:9" ht="15" customHeight="1" x14ac:dyDescent="0.25">
      <c r="A372" s="63" t="s">
        <v>846</v>
      </c>
      <c r="B372" s="62" t="s">
        <v>466</v>
      </c>
      <c r="C372" s="17" t="s">
        <v>467</v>
      </c>
      <c r="D372" s="18" t="s">
        <v>468</v>
      </c>
      <c r="E372" s="41">
        <v>57</v>
      </c>
      <c r="F372" s="41">
        <v>52</v>
      </c>
      <c r="G372" s="41"/>
      <c r="H372" s="41">
        <v>50</v>
      </c>
      <c r="I372" s="41">
        <f t="shared" ref="I372:I435" si="11">H372/F372*100</f>
        <v>96.15384615384616</v>
      </c>
    </row>
    <row r="373" spans="1:9" ht="49.5" customHeight="1" x14ac:dyDescent="0.25">
      <c r="A373" s="63"/>
      <c r="B373" s="62"/>
      <c r="C373" s="19" t="s">
        <v>194</v>
      </c>
      <c r="D373" s="18" t="s">
        <v>15</v>
      </c>
      <c r="E373" s="41">
        <v>70553.962939999998</v>
      </c>
      <c r="F373" s="41">
        <v>67385.362030000004</v>
      </c>
      <c r="G373" s="41">
        <v>67385.362030000004</v>
      </c>
      <c r="H373" s="41">
        <v>67173.259999999995</v>
      </c>
      <c r="I373" s="41">
        <f t="shared" si="11"/>
        <v>99.685240201120266</v>
      </c>
    </row>
    <row r="374" spans="1:9" ht="35.25" customHeight="1" x14ac:dyDescent="0.25">
      <c r="A374" s="63" t="s">
        <v>845</v>
      </c>
      <c r="B374" s="62" t="s">
        <v>469</v>
      </c>
      <c r="C374" s="17" t="s">
        <v>467</v>
      </c>
      <c r="D374" s="18" t="s">
        <v>468</v>
      </c>
      <c r="E374" s="41">
        <v>52</v>
      </c>
      <c r="F374" s="41">
        <v>57</v>
      </c>
      <c r="G374" s="41"/>
      <c r="H374" s="41">
        <v>58</v>
      </c>
      <c r="I374" s="41">
        <f t="shared" si="11"/>
        <v>101.75438596491229</v>
      </c>
    </row>
    <row r="375" spans="1:9" ht="51.75" customHeight="1" x14ac:dyDescent="0.25">
      <c r="A375" s="63"/>
      <c r="B375" s="62"/>
      <c r="C375" s="19" t="s">
        <v>194</v>
      </c>
      <c r="D375" s="18" t="s">
        <v>15</v>
      </c>
      <c r="E375" s="41">
        <v>71169.943159999995</v>
      </c>
      <c r="F375" s="41">
        <v>83068.349770000001</v>
      </c>
      <c r="G375" s="41">
        <v>83068.349770000001</v>
      </c>
      <c r="H375" s="41">
        <v>82100.7</v>
      </c>
      <c r="I375" s="41">
        <f t="shared" si="11"/>
        <v>98.835116175198806</v>
      </c>
    </row>
    <row r="376" spans="1:9" ht="45" customHeight="1" x14ac:dyDescent="0.25">
      <c r="A376" s="63" t="s">
        <v>844</v>
      </c>
      <c r="B376" s="62" t="s">
        <v>470</v>
      </c>
      <c r="C376" s="19" t="s">
        <v>471</v>
      </c>
      <c r="D376" s="18" t="s">
        <v>468</v>
      </c>
      <c r="E376" s="41">
        <v>170</v>
      </c>
      <c r="F376" s="41">
        <v>170</v>
      </c>
      <c r="G376" s="41"/>
      <c r="H376" s="41">
        <v>170</v>
      </c>
      <c r="I376" s="41">
        <f t="shared" si="11"/>
        <v>100</v>
      </c>
    </row>
    <row r="377" spans="1:9" ht="48.75" customHeight="1" x14ac:dyDescent="0.25">
      <c r="A377" s="63"/>
      <c r="B377" s="62"/>
      <c r="C377" s="19" t="s">
        <v>194</v>
      </c>
      <c r="D377" s="18" t="s">
        <v>15</v>
      </c>
      <c r="E377" s="41">
        <v>6307.0377399999998</v>
      </c>
      <c r="F377" s="41">
        <v>7296.1602300000004</v>
      </c>
      <c r="G377" s="41">
        <v>7296.1602300000004</v>
      </c>
      <c r="H377" s="41">
        <v>7296.1602300000004</v>
      </c>
      <c r="I377" s="41">
        <f t="shared" si="11"/>
        <v>100</v>
      </c>
    </row>
    <row r="378" spans="1:9" ht="15" customHeight="1" x14ac:dyDescent="0.25">
      <c r="A378" s="63" t="s">
        <v>843</v>
      </c>
      <c r="B378" s="62" t="s">
        <v>472</v>
      </c>
      <c r="C378" s="19" t="s">
        <v>473</v>
      </c>
      <c r="D378" s="18" t="s">
        <v>468</v>
      </c>
      <c r="E378" s="41">
        <v>800</v>
      </c>
      <c r="F378" s="41">
        <v>800</v>
      </c>
      <c r="G378" s="41"/>
      <c r="H378" s="41">
        <v>800</v>
      </c>
      <c r="I378" s="41">
        <f t="shared" si="11"/>
        <v>100</v>
      </c>
    </row>
    <row r="379" spans="1:9" ht="56.25" customHeight="1" x14ac:dyDescent="0.25">
      <c r="A379" s="63"/>
      <c r="B379" s="62"/>
      <c r="C379" s="19" t="s">
        <v>194</v>
      </c>
      <c r="D379" s="18" t="s">
        <v>15</v>
      </c>
      <c r="E379" s="41">
        <v>6717.5</v>
      </c>
      <c r="F379" s="41">
        <v>6758.1</v>
      </c>
      <c r="G379" s="41">
        <v>6758.1</v>
      </c>
      <c r="H379" s="41">
        <v>6758.1</v>
      </c>
      <c r="I379" s="41">
        <f t="shared" si="11"/>
        <v>100</v>
      </c>
    </row>
    <row r="380" spans="1:9" ht="15" customHeight="1" x14ac:dyDescent="0.25">
      <c r="A380" s="63" t="s">
        <v>842</v>
      </c>
      <c r="B380" s="62" t="s">
        <v>474</v>
      </c>
      <c r="C380" s="19" t="s">
        <v>475</v>
      </c>
      <c r="D380" s="18" t="s">
        <v>468</v>
      </c>
      <c r="E380" s="41">
        <v>12</v>
      </c>
      <c r="F380" s="41">
        <v>12</v>
      </c>
      <c r="G380" s="41"/>
      <c r="H380" s="41">
        <v>12</v>
      </c>
      <c r="I380" s="41">
        <f t="shared" si="11"/>
        <v>100</v>
      </c>
    </row>
    <row r="381" spans="1:9" ht="65.25" customHeight="1" x14ac:dyDescent="0.25">
      <c r="A381" s="63"/>
      <c r="B381" s="62"/>
      <c r="C381" s="19" t="s">
        <v>194</v>
      </c>
      <c r="D381" s="18" t="s">
        <v>15</v>
      </c>
      <c r="E381" s="41">
        <v>3390.69</v>
      </c>
      <c r="F381" s="41">
        <v>3499.19</v>
      </c>
      <c r="G381" s="41">
        <v>3499.19</v>
      </c>
      <c r="H381" s="41">
        <v>3499.19</v>
      </c>
      <c r="I381" s="41">
        <f t="shared" si="11"/>
        <v>100</v>
      </c>
    </row>
    <row r="382" spans="1:9" ht="18.75" customHeight="1" x14ac:dyDescent="0.25">
      <c r="A382" s="63" t="s">
        <v>841</v>
      </c>
      <c r="B382" s="62" t="s">
        <v>476</v>
      </c>
      <c r="C382" s="19" t="s">
        <v>475</v>
      </c>
      <c r="D382" s="18" t="s">
        <v>468</v>
      </c>
      <c r="E382" s="41">
        <v>439</v>
      </c>
      <c r="F382" s="41">
        <v>439</v>
      </c>
      <c r="G382" s="41"/>
      <c r="H382" s="41">
        <v>439</v>
      </c>
      <c r="I382" s="41">
        <f t="shared" si="11"/>
        <v>100</v>
      </c>
    </row>
    <row r="383" spans="1:9" ht="37.5" customHeight="1" x14ac:dyDescent="0.25">
      <c r="A383" s="63"/>
      <c r="B383" s="62"/>
      <c r="C383" s="19" t="s">
        <v>194</v>
      </c>
      <c r="D383" s="18" t="s">
        <v>15</v>
      </c>
      <c r="E383" s="41">
        <v>138149.60999999999</v>
      </c>
      <c r="F383" s="41">
        <v>142570.4</v>
      </c>
      <c r="G383" s="41">
        <v>142570.4</v>
      </c>
      <c r="H383" s="41">
        <v>142570.4</v>
      </c>
      <c r="I383" s="41">
        <f t="shared" si="11"/>
        <v>100</v>
      </c>
    </row>
    <row r="384" spans="1:9" ht="15" customHeight="1" x14ac:dyDescent="0.25">
      <c r="A384" s="63" t="s">
        <v>840</v>
      </c>
      <c r="B384" s="62" t="s">
        <v>477</v>
      </c>
      <c r="C384" s="19" t="s">
        <v>475</v>
      </c>
      <c r="D384" s="18" t="s">
        <v>468</v>
      </c>
      <c r="E384" s="41">
        <v>555</v>
      </c>
      <c r="F384" s="41">
        <v>555</v>
      </c>
      <c r="G384" s="41"/>
      <c r="H384" s="41">
        <v>555</v>
      </c>
      <c r="I384" s="41">
        <f t="shared" si="11"/>
        <v>100</v>
      </c>
    </row>
    <row r="385" spans="1:9" ht="48.75" customHeight="1" x14ac:dyDescent="0.25">
      <c r="A385" s="63"/>
      <c r="B385" s="62"/>
      <c r="C385" s="19" t="s">
        <v>194</v>
      </c>
      <c r="D385" s="18" t="s">
        <v>15</v>
      </c>
      <c r="E385" s="41">
        <v>202037.52</v>
      </c>
      <c r="F385" s="41">
        <v>208502.72</v>
      </c>
      <c r="G385" s="41">
        <v>208502.72</v>
      </c>
      <c r="H385" s="41">
        <v>208502.72</v>
      </c>
      <c r="I385" s="41">
        <f t="shared" si="11"/>
        <v>100</v>
      </c>
    </row>
    <row r="386" spans="1:9" ht="25.5" customHeight="1" x14ac:dyDescent="0.25">
      <c r="A386" s="63" t="s">
        <v>839</v>
      </c>
      <c r="B386" s="62" t="s">
        <v>478</v>
      </c>
      <c r="C386" s="19" t="s">
        <v>475</v>
      </c>
      <c r="D386" s="18" t="s">
        <v>468</v>
      </c>
      <c r="E386" s="41">
        <v>47</v>
      </c>
      <c r="F386" s="41">
        <v>47</v>
      </c>
      <c r="G386" s="41"/>
      <c r="H386" s="41">
        <v>47</v>
      </c>
      <c r="I386" s="41">
        <f t="shared" si="11"/>
        <v>100</v>
      </c>
    </row>
    <row r="387" spans="1:9" ht="55.5" customHeight="1" x14ac:dyDescent="0.25">
      <c r="A387" s="63"/>
      <c r="B387" s="62"/>
      <c r="C387" s="19" t="s">
        <v>194</v>
      </c>
      <c r="D387" s="18" t="s">
        <v>15</v>
      </c>
      <c r="E387" s="41">
        <v>15412.21</v>
      </c>
      <c r="F387" s="41">
        <v>15905.4</v>
      </c>
      <c r="G387" s="41">
        <v>15905.4</v>
      </c>
      <c r="H387" s="41">
        <v>15905.4</v>
      </c>
      <c r="I387" s="41">
        <f t="shared" si="11"/>
        <v>100</v>
      </c>
    </row>
    <row r="388" spans="1:9" ht="16.5" customHeight="1" x14ac:dyDescent="0.25">
      <c r="A388" s="63" t="s">
        <v>838</v>
      </c>
      <c r="B388" s="62" t="s">
        <v>479</v>
      </c>
      <c r="C388" s="19" t="s">
        <v>475</v>
      </c>
      <c r="D388" s="18" t="s">
        <v>468</v>
      </c>
      <c r="E388" s="41">
        <v>479</v>
      </c>
      <c r="F388" s="41">
        <v>479</v>
      </c>
      <c r="G388" s="41"/>
      <c r="H388" s="41">
        <v>479</v>
      </c>
      <c r="I388" s="41">
        <f t="shared" si="11"/>
        <v>100</v>
      </c>
    </row>
    <row r="389" spans="1:9" ht="51" customHeight="1" x14ac:dyDescent="0.25">
      <c r="A389" s="63"/>
      <c r="B389" s="62"/>
      <c r="C389" s="19" t="s">
        <v>194</v>
      </c>
      <c r="D389" s="18" t="s">
        <v>15</v>
      </c>
      <c r="E389" s="41">
        <v>233122.73</v>
      </c>
      <c r="F389" s="41">
        <v>240582.65</v>
      </c>
      <c r="G389" s="41">
        <v>240582.65</v>
      </c>
      <c r="H389" s="41">
        <v>240582.65</v>
      </c>
      <c r="I389" s="41">
        <f t="shared" si="11"/>
        <v>100</v>
      </c>
    </row>
    <row r="390" spans="1:9" ht="15" customHeight="1" x14ac:dyDescent="0.25">
      <c r="A390" s="63" t="s">
        <v>837</v>
      </c>
      <c r="B390" s="62" t="s">
        <v>480</v>
      </c>
      <c r="C390" s="19" t="s">
        <v>481</v>
      </c>
      <c r="D390" s="20" t="s">
        <v>482</v>
      </c>
      <c r="E390" s="41">
        <v>15455</v>
      </c>
      <c r="F390" s="41">
        <v>15455</v>
      </c>
      <c r="G390" s="41"/>
      <c r="H390" s="41">
        <v>15455</v>
      </c>
      <c r="I390" s="41">
        <f t="shared" si="11"/>
        <v>100</v>
      </c>
    </row>
    <row r="391" spans="1:9" ht="45.75" customHeight="1" x14ac:dyDescent="0.25">
      <c r="A391" s="63"/>
      <c r="B391" s="62"/>
      <c r="C391" s="19" t="s">
        <v>194</v>
      </c>
      <c r="D391" s="18" t="s">
        <v>15</v>
      </c>
      <c r="E391" s="41">
        <v>26106.79</v>
      </c>
      <c r="F391" s="41">
        <v>26106.79</v>
      </c>
      <c r="G391" s="41">
        <v>26106.79</v>
      </c>
      <c r="H391" s="41">
        <v>26106.79</v>
      </c>
      <c r="I391" s="41">
        <f t="shared" si="11"/>
        <v>100</v>
      </c>
    </row>
    <row r="392" spans="1:9" ht="24.75" customHeight="1" x14ac:dyDescent="0.25">
      <c r="A392" s="63" t="s">
        <v>836</v>
      </c>
      <c r="B392" s="62" t="s">
        <v>483</v>
      </c>
      <c r="C392" s="19" t="s">
        <v>484</v>
      </c>
      <c r="D392" s="18" t="s">
        <v>485</v>
      </c>
      <c r="E392" s="41">
        <v>571808</v>
      </c>
      <c r="F392" s="41">
        <v>571808</v>
      </c>
      <c r="G392" s="41"/>
      <c r="H392" s="41">
        <v>571808</v>
      </c>
      <c r="I392" s="41">
        <f t="shared" si="11"/>
        <v>100</v>
      </c>
    </row>
    <row r="393" spans="1:9" ht="54.75" customHeight="1" x14ac:dyDescent="0.25">
      <c r="A393" s="63"/>
      <c r="B393" s="62"/>
      <c r="C393" s="19" t="s">
        <v>194</v>
      </c>
      <c r="D393" s="18" t="s">
        <v>15</v>
      </c>
      <c r="E393" s="41">
        <v>159548.74</v>
      </c>
      <c r="F393" s="41">
        <v>163263.76999999999</v>
      </c>
      <c r="G393" s="41">
        <v>163263.76999999999</v>
      </c>
      <c r="H393" s="41">
        <v>163263.76999999999</v>
      </c>
      <c r="I393" s="41">
        <f t="shared" si="11"/>
        <v>100</v>
      </c>
    </row>
    <row r="394" spans="1:9" ht="15" customHeight="1" x14ac:dyDescent="0.25">
      <c r="A394" s="63" t="s">
        <v>835</v>
      </c>
      <c r="B394" s="62" t="s">
        <v>486</v>
      </c>
      <c r="C394" s="19" t="s">
        <v>487</v>
      </c>
      <c r="D394" s="18" t="s">
        <v>193</v>
      </c>
      <c r="E394" s="41">
        <v>2</v>
      </c>
      <c r="F394" s="41">
        <v>2</v>
      </c>
      <c r="G394" s="41"/>
      <c r="H394" s="41">
        <v>2</v>
      </c>
      <c r="I394" s="41">
        <f t="shared" si="11"/>
        <v>100</v>
      </c>
    </row>
    <row r="395" spans="1:9" ht="46.5" customHeight="1" x14ac:dyDescent="0.25">
      <c r="A395" s="63"/>
      <c r="B395" s="62"/>
      <c r="C395" s="19" t="s">
        <v>194</v>
      </c>
      <c r="D395" s="18" t="s">
        <v>15</v>
      </c>
      <c r="E395" s="41">
        <v>6144.09</v>
      </c>
      <c r="F395" s="41">
        <v>6340.7</v>
      </c>
      <c r="G395" s="41">
        <v>6340.7</v>
      </c>
      <c r="H395" s="41">
        <v>6340.7</v>
      </c>
      <c r="I395" s="41">
        <f t="shared" si="11"/>
        <v>100</v>
      </c>
    </row>
    <row r="396" spans="1:9" ht="15" customHeight="1" x14ac:dyDescent="0.25">
      <c r="A396" s="63" t="s">
        <v>834</v>
      </c>
      <c r="B396" s="62" t="s">
        <v>488</v>
      </c>
      <c r="C396" s="19" t="s">
        <v>489</v>
      </c>
      <c r="D396" s="18" t="s">
        <v>193</v>
      </c>
      <c r="E396" s="41">
        <v>25</v>
      </c>
      <c r="F396" s="41">
        <v>35</v>
      </c>
      <c r="G396" s="41"/>
      <c r="H396" s="41">
        <v>35</v>
      </c>
      <c r="I396" s="41">
        <f t="shared" si="11"/>
        <v>100</v>
      </c>
    </row>
    <row r="397" spans="1:9" ht="47.25" customHeight="1" x14ac:dyDescent="0.25">
      <c r="A397" s="63"/>
      <c r="B397" s="62"/>
      <c r="C397" s="19" t="s">
        <v>194</v>
      </c>
      <c r="D397" s="18" t="s">
        <v>15</v>
      </c>
      <c r="E397" s="41">
        <v>3185.36</v>
      </c>
      <c r="F397" s="41">
        <v>5142.93</v>
      </c>
      <c r="G397" s="41">
        <v>5142.93</v>
      </c>
      <c r="H397" s="41">
        <v>5142.93</v>
      </c>
      <c r="I397" s="41">
        <f t="shared" si="11"/>
        <v>100</v>
      </c>
    </row>
    <row r="398" spans="1:9" ht="24" customHeight="1" x14ac:dyDescent="0.25">
      <c r="A398" s="63" t="s">
        <v>833</v>
      </c>
      <c r="B398" s="62" t="s">
        <v>490</v>
      </c>
      <c r="C398" s="19" t="s">
        <v>491</v>
      </c>
      <c r="D398" s="18" t="s">
        <v>492</v>
      </c>
      <c r="E398" s="41">
        <v>43000</v>
      </c>
      <c r="F398" s="41">
        <v>43000</v>
      </c>
      <c r="G398" s="41"/>
      <c r="H398" s="41">
        <v>43000</v>
      </c>
      <c r="I398" s="41">
        <f t="shared" si="11"/>
        <v>100</v>
      </c>
    </row>
    <row r="399" spans="1:9" ht="47.25" customHeight="1" x14ac:dyDescent="0.25">
      <c r="A399" s="63"/>
      <c r="B399" s="62"/>
      <c r="C399" s="19" t="s">
        <v>194</v>
      </c>
      <c r="D399" s="18" t="s">
        <v>15</v>
      </c>
      <c r="E399" s="41">
        <v>29599.4</v>
      </c>
      <c r="F399" s="41">
        <v>30870</v>
      </c>
      <c r="G399" s="41">
        <v>30870</v>
      </c>
      <c r="H399" s="41">
        <v>30870</v>
      </c>
      <c r="I399" s="41">
        <f t="shared" si="11"/>
        <v>100</v>
      </c>
    </row>
    <row r="400" spans="1:9" ht="15" customHeight="1" x14ac:dyDescent="0.25">
      <c r="A400" s="63" t="s">
        <v>832</v>
      </c>
      <c r="B400" s="62" t="s">
        <v>493</v>
      </c>
      <c r="C400" s="19" t="s">
        <v>487</v>
      </c>
      <c r="D400" s="18" t="s">
        <v>193</v>
      </c>
      <c r="E400" s="41">
        <v>1</v>
      </c>
      <c r="F400" s="41">
        <v>1</v>
      </c>
      <c r="G400" s="41"/>
      <c r="H400" s="41">
        <v>1</v>
      </c>
      <c r="I400" s="41">
        <f t="shared" si="11"/>
        <v>100</v>
      </c>
    </row>
    <row r="401" spans="1:9" ht="54" customHeight="1" x14ac:dyDescent="0.25">
      <c r="A401" s="63"/>
      <c r="B401" s="62"/>
      <c r="C401" s="19" t="s">
        <v>194</v>
      </c>
      <c r="D401" s="18" t="s">
        <v>15</v>
      </c>
      <c r="E401" s="41">
        <v>5982.2</v>
      </c>
      <c r="F401" s="41">
        <v>6098</v>
      </c>
      <c r="G401" s="41">
        <v>6098</v>
      </c>
      <c r="H401" s="41">
        <v>6098</v>
      </c>
      <c r="I401" s="41">
        <f t="shared" si="11"/>
        <v>100</v>
      </c>
    </row>
    <row r="402" spans="1:9" ht="15" customHeight="1" x14ac:dyDescent="0.25">
      <c r="A402" s="63" t="s">
        <v>831</v>
      </c>
      <c r="B402" s="62" t="s">
        <v>494</v>
      </c>
      <c r="C402" s="19" t="s">
        <v>306</v>
      </c>
      <c r="D402" s="18" t="s">
        <v>193</v>
      </c>
      <c r="E402" s="41">
        <v>143</v>
      </c>
      <c r="F402" s="41">
        <v>143</v>
      </c>
      <c r="G402" s="41"/>
      <c r="H402" s="41">
        <v>143</v>
      </c>
      <c r="I402" s="41">
        <f t="shared" si="11"/>
        <v>100</v>
      </c>
    </row>
    <row r="403" spans="1:9" ht="45.75" customHeight="1" x14ac:dyDescent="0.25">
      <c r="A403" s="63"/>
      <c r="B403" s="62"/>
      <c r="C403" s="19" t="s">
        <v>194</v>
      </c>
      <c r="D403" s="18" t="s">
        <v>15</v>
      </c>
      <c r="E403" s="41">
        <v>19641.75</v>
      </c>
      <c r="F403" s="41">
        <v>20270.29</v>
      </c>
      <c r="G403" s="41">
        <v>20270.29</v>
      </c>
      <c r="H403" s="41">
        <v>20270.29</v>
      </c>
      <c r="I403" s="41">
        <f t="shared" si="11"/>
        <v>100</v>
      </c>
    </row>
    <row r="404" spans="1:9" ht="106.5" customHeight="1" x14ac:dyDescent="0.25">
      <c r="A404" s="63" t="s">
        <v>830</v>
      </c>
      <c r="B404" s="62" t="s">
        <v>495</v>
      </c>
      <c r="C404" s="49" t="s">
        <v>489</v>
      </c>
      <c r="D404" s="18" t="s">
        <v>193</v>
      </c>
      <c r="E404" s="41">
        <v>190</v>
      </c>
      <c r="F404" s="41">
        <v>190</v>
      </c>
      <c r="G404" s="41"/>
      <c r="H404" s="41">
        <v>190</v>
      </c>
      <c r="I404" s="41">
        <f t="shared" si="11"/>
        <v>100</v>
      </c>
    </row>
    <row r="405" spans="1:9" ht="57" customHeight="1" x14ac:dyDescent="0.25">
      <c r="A405" s="63"/>
      <c r="B405" s="62"/>
      <c r="C405" s="19" t="s">
        <v>194</v>
      </c>
      <c r="D405" s="18" t="s">
        <v>15</v>
      </c>
      <c r="E405" s="41">
        <v>22937.9</v>
      </c>
      <c r="F405" s="41">
        <v>22937.9</v>
      </c>
      <c r="G405" s="41">
        <v>22937.9</v>
      </c>
      <c r="H405" s="41">
        <v>22937.9</v>
      </c>
      <c r="I405" s="41">
        <f t="shared" si="11"/>
        <v>100</v>
      </c>
    </row>
    <row r="406" spans="1:9" ht="15" customHeight="1" x14ac:dyDescent="0.25">
      <c r="A406" s="63" t="s">
        <v>829</v>
      </c>
      <c r="B406" s="62" t="s">
        <v>496</v>
      </c>
      <c r="C406" s="19" t="s">
        <v>497</v>
      </c>
      <c r="D406" s="18" t="s">
        <v>193</v>
      </c>
      <c r="E406" s="41">
        <v>8</v>
      </c>
      <c r="F406" s="41">
        <v>8</v>
      </c>
      <c r="G406" s="41"/>
      <c r="H406" s="41">
        <v>8</v>
      </c>
      <c r="I406" s="41">
        <f t="shared" si="11"/>
        <v>100</v>
      </c>
    </row>
    <row r="407" spans="1:9" ht="55.5" customHeight="1" x14ac:dyDescent="0.25">
      <c r="A407" s="63"/>
      <c r="B407" s="62"/>
      <c r="C407" s="19" t="s">
        <v>194</v>
      </c>
      <c r="D407" s="18" t="s">
        <v>15</v>
      </c>
      <c r="E407" s="41">
        <v>2680.46</v>
      </c>
      <c r="F407" s="41">
        <v>2680.46</v>
      </c>
      <c r="G407" s="41">
        <v>2680.46</v>
      </c>
      <c r="H407" s="41">
        <v>2680.46</v>
      </c>
      <c r="I407" s="41">
        <f t="shared" si="11"/>
        <v>100</v>
      </c>
    </row>
    <row r="408" spans="1:9" ht="15" customHeight="1" x14ac:dyDescent="0.25">
      <c r="A408" s="63" t="s">
        <v>828</v>
      </c>
      <c r="B408" s="62" t="s">
        <v>498</v>
      </c>
      <c r="C408" s="19" t="s">
        <v>489</v>
      </c>
      <c r="D408" s="18" t="s">
        <v>193</v>
      </c>
      <c r="E408" s="41">
        <v>4</v>
      </c>
      <c r="F408" s="41">
        <v>4</v>
      </c>
      <c r="G408" s="41"/>
      <c r="H408" s="41">
        <v>4</v>
      </c>
      <c r="I408" s="41">
        <f t="shared" si="11"/>
        <v>100</v>
      </c>
    </row>
    <row r="409" spans="1:9" ht="33.75" customHeight="1" x14ac:dyDescent="0.25">
      <c r="A409" s="63"/>
      <c r="B409" s="62"/>
      <c r="C409" s="19" t="s">
        <v>194</v>
      </c>
      <c r="D409" s="18" t="s">
        <v>15</v>
      </c>
      <c r="E409" s="41">
        <v>4585.38</v>
      </c>
      <c r="F409" s="41">
        <v>4585.38</v>
      </c>
      <c r="G409" s="41">
        <v>4585.38</v>
      </c>
      <c r="H409" s="41">
        <v>4585.38</v>
      </c>
      <c r="I409" s="41">
        <f t="shared" si="11"/>
        <v>100</v>
      </c>
    </row>
    <row r="410" spans="1:9" ht="33.75" customHeight="1" x14ac:dyDescent="0.25">
      <c r="A410" s="63" t="s">
        <v>827</v>
      </c>
      <c r="B410" s="62" t="s">
        <v>499</v>
      </c>
      <c r="C410" s="19" t="s">
        <v>306</v>
      </c>
      <c r="D410" s="18" t="s">
        <v>193</v>
      </c>
      <c r="E410" s="41">
        <v>205</v>
      </c>
      <c r="F410" s="41">
        <v>205</v>
      </c>
      <c r="G410" s="41"/>
      <c r="H410" s="41">
        <v>205</v>
      </c>
      <c r="I410" s="41">
        <f t="shared" si="11"/>
        <v>100</v>
      </c>
    </row>
    <row r="411" spans="1:9" ht="33.75" customHeight="1" x14ac:dyDescent="0.25">
      <c r="A411" s="63"/>
      <c r="B411" s="62"/>
      <c r="C411" s="19" t="s">
        <v>194</v>
      </c>
      <c r="D411" s="18" t="s">
        <v>15</v>
      </c>
      <c r="E411" s="41">
        <v>7571.83</v>
      </c>
      <c r="F411" s="41">
        <v>7571.83</v>
      </c>
      <c r="G411" s="41">
        <v>7571.83</v>
      </c>
      <c r="H411" s="41">
        <v>7571.83</v>
      </c>
      <c r="I411" s="41">
        <f t="shared" si="11"/>
        <v>100</v>
      </c>
    </row>
    <row r="412" spans="1:9" ht="40.5" customHeight="1" x14ac:dyDescent="0.25">
      <c r="A412" s="63" t="s">
        <v>847</v>
      </c>
      <c r="B412" s="62" t="s">
        <v>500</v>
      </c>
      <c r="C412" s="19" t="s">
        <v>484</v>
      </c>
      <c r="D412" s="18" t="s">
        <v>485</v>
      </c>
      <c r="E412" s="41">
        <v>43392</v>
      </c>
      <c r="F412" s="41">
        <v>43392</v>
      </c>
      <c r="G412" s="41"/>
      <c r="H412" s="41">
        <v>43392</v>
      </c>
      <c r="I412" s="41">
        <f t="shared" si="11"/>
        <v>100</v>
      </c>
    </row>
    <row r="413" spans="1:9" ht="54" customHeight="1" x14ac:dyDescent="0.25">
      <c r="A413" s="63"/>
      <c r="B413" s="62"/>
      <c r="C413" s="19" t="s">
        <v>194</v>
      </c>
      <c r="D413" s="18" t="s">
        <v>15</v>
      </c>
      <c r="E413" s="41">
        <v>13829.96</v>
      </c>
      <c r="F413" s="41">
        <v>13829.96</v>
      </c>
      <c r="G413" s="41">
        <v>13829.96</v>
      </c>
      <c r="H413" s="41">
        <v>13829.96</v>
      </c>
      <c r="I413" s="41">
        <f t="shared" si="11"/>
        <v>100</v>
      </c>
    </row>
    <row r="414" spans="1:9" ht="15" customHeight="1" x14ac:dyDescent="0.25">
      <c r="A414" s="63" t="s">
        <v>848</v>
      </c>
      <c r="B414" s="62" t="s">
        <v>501</v>
      </c>
      <c r="C414" s="19" t="s">
        <v>484</v>
      </c>
      <c r="D414" s="18" t="s">
        <v>485</v>
      </c>
      <c r="E414" s="41">
        <v>12750</v>
      </c>
      <c r="F414" s="41">
        <v>12750</v>
      </c>
      <c r="G414" s="41"/>
      <c r="H414" s="41">
        <v>12750</v>
      </c>
      <c r="I414" s="41">
        <f t="shared" si="11"/>
        <v>100</v>
      </c>
    </row>
    <row r="415" spans="1:9" ht="77.25" customHeight="1" x14ac:dyDescent="0.25">
      <c r="A415" s="63"/>
      <c r="B415" s="62"/>
      <c r="C415" s="19" t="s">
        <v>194</v>
      </c>
      <c r="D415" s="18" t="s">
        <v>15</v>
      </c>
      <c r="E415" s="41">
        <v>1520.19</v>
      </c>
      <c r="F415" s="41">
        <v>1520.19</v>
      </c>
      <c r="G415" s="41">
        <v>1520.19</v>
      </c>
      <c r="H415" s="41">
        <v>1520.19</v>
      </c>
      <c r="I415" s="41">
        <f t="shared" si="11"/>
        <v>100</v>
      </c>
    </row>
    <row r="416" spans="1:9" ht="39" customHeight="1" x14ac:dyDescent="0.25">
      <c r="A416" s="63" t="s">
        <v>849</v>
      </c>
      <c r="B416" s="62" t="s">
        <v>502</v>
      </c>
      <c r="C416" s="19" t="s">
        <v>503</v>
      </c>
      <c r="D416" s="18" t="s">
        <v>193</v>
      </c>
      <c r="E416" s="41">
        <v>19</v>
      </c>
      <c r="F416" s="41">
        <v>19</v>
      </c>
      <c r="G416" s="41"/>
      <c r="H416" s="41">
        <v>19</v>
      </c>
      <c r="I416" s="41">
        <f t="shared" si="11"/>
        <v>100</v>
      </c>
    </row>
    <row r="417" spans="1:9" ht="15" customHeight="1" x14ac:dyDescent="0.25">
      <c r="A417" s="63"/>
      <c r="B417" s="62"/>
      <c r="C417" s="19" t="s">
        <v>194</v>
      </c>
      <c r="D417" s="18" t="s">
        <v>15</v>
      </c>
      <c r="E417" s="41">
        <v>2115.0100000000002</v>
      </c>
      <c r="F417" s="41">
        <v>2115.0100000000002</v>
      </c>
      <c r="G417" s="41">
        <v>2115.0100000000002</v>
      </c>
      <c r="H417" s="41">
        <v>2115.0100000000002</v>
      </c>
      <c r="I417" s="41">
        <f t="shared" si="11"/>
        <v>100</v>
      </c>
    </row>
    <row r="418" spans="1:9" ht="45.75" customHeight="1" x14ac:dyDescent="0.25">
      <c r="A418" s="63" t="s">
        <v>850</v>
      </c>
      <c r="B418" s="62" t="s">
        <v>504</v>
      </c>
      <c r="C418" s="19" t="s">
        <v>471</v>
      </c>
      <c r="D418" s="18" t="s">
        <v>468</v>
      </c>
      <c r="E418" s="41">
        <v>59</v>
      </c>
      <c r="F418" s="41">
        <v>59</v>
      </c>
      <c r="G418" s="41"/>
      <c r="H418" s="41">
        <v>59</v>
      </c>
      <c r="I418" s="41">
        <f t="shared" si="11"/>
        <v>100</v>
      </c>
    </row>
    <row r="419" spans="1:9" ht="51.75" customHeight="1" x14ac:dyDescent="0.25">
      <c r="A419" s="63"/>
      <c r="B419" s="62"/>
      <c r="C419" s="19" t="s">
        <v>194</v>
      </c>
      <c r="D419" s="18" t="s">
        <v>15</v>
      </c>
      <c r="E419" s="41">
        <v>53992.77</v>
      </c>
      <c r="F419" s="41">
        <v>55720.53</v>
      </c>
      <c r="G419" s="41">
        <v>55720.53</v>
      </c>
      <c r="H419" s="41">
        <v>55720.53</v>
      </c>
      <c r="I419" s="41">
        <f t="shared" si="11"/>
        <v>100</v>
      </c>
    </row>
    <row r="420" spans="1:9" ht="15" customHeight="1" x14ac:dyDescent="0.25">
      <c r="A420" s="63" t="s">
        <v>851</v>
      </c>
      <c r="B420" s="62" t="s">
        <v>505</v>
      </c>
      <c r="C420" s="19" t="s">
        <v>506</v>
      </c>
      <c r="D420" s="18" t="s">
        <v>468</v>
      </c>
      <c r="E420" s="41">
        <v>9</v>
      </c>
      <c r="F420" s="41">
        <v>9</v>
      </c>
      <c r="G420" s="41"/>
      <c r="H420" s="41">
        <v>9</v>
      </c>
      <c r="I420" s="41">
        <f t="shared" si="11"/>
        <v>100</v>
      </c>
    </row>
    <row r="421" spans="1:9" ht="14.25" customHeight="1" x14ac:dyDescent="0.25">
      <c r="A421" s="63"/>
      <c r="B421" s="62"/>
      <c r="C421" s="19" t="s">
        <v>194</v>
      </c>
      <c r="D421" s="18" t="s">
        <v>15</v>
      </c>
      <c r="E421" s="41">
        <v>805.51</v>
      </c>
      <c r="F421" s="41">
        <v>831.29</v>
      </c>
      <c r="G421" s="41">
        <v>831.29</v>
      </c>
      <c r="H421" s="41">
        <v>831.29</v>
      </c>
      <c r="I421" s="41">
        <f t="shared" si="11"/>
        <v>100</v>
      </c>
    </row>
    <row r="422" spans="1:9" ht="45" customHeight="1" x14ac:dyDescent="0.25">
      <c r="A422" s="63" t="s">
        <v>852</v>
      </c>
      <c r="B422" s="62" t="s">
        <v>507</v>
      </c>
      <c r="C422" s="19" t="s">
        <v>508</v>
      </c>
      <c r="D422" s="18" t="s">
        <v>193</v>
      </c>
      <c r="E422" s="41">
        <v>345</v>
      </c>
      <c r="F422" s="41">
        <v>345</v>
      </c>
      <c r="G422" s="41"/>
      <c r="H422" s="41">
        <v>345</v>
      </c>
      <c r="I422" s="41">
        <f t="shared" si="11"/>
        <v>100</v>
      </c>
    </row>
    <row r="423" spans="1:9" ht="54.75" customHeight="1" x14ac:dyDescent="0.25">
      <c r="A423" s="63"/>
      <c r="B423" s="62"/>
      <c r="C423" s="19" t="s">
        <v>194</v>
      </c>
      <c r="D423" s="18" t="s">
        <v>15</v>
      </c>
      <c r="E423" s="41">
        <v>9404.83</v>
      </c>
      <c r="F423" s="41">
        <v>9406.2999999999993</v>
      </c>
      <c r="G423" s="41">
        <v>9406.2999999999993</v>
      </c>
      <c r="H423" s="41">
        <v>9406.2999999999993</v>
      </c>
      <c r="I423" s="41">
        <f t="shared" si="11"/>
        <v>100</v>
      </c>
    </row>
    <row r="424" spans="1:9" ht="42" customHeight="1" x14ac:dyDescent="0.25">
      <c r="A424" s="63" t="s">
        <v>853</v>
      </c>
      <c r="B424" s="62" t="s">
        <v>509</v>
      </c>
      <c r="C424" s="19" t="s">
        <v>510</v>
      </c>
      <c r="D424" s="18" t="s">
        <v>468</v>
      </c>
      <c r="E424" s="41">
        <v>210</v>
      </c>
      <c r="F424" s="41">
        <v>210</v>
      </c>
      <c r="G424" s="41"/>
      <c r="H424" s="41">
        <v>210</v>
      </c>
      <c r="I424" s="41">
        <f t="shared" si="11"/>
        <v>100</v>
      </c>
    </row>
    <row r="425" spans="1:9" ht="61.5" customHeight="1" x14ac:dyDescent="0.25">
      <c r="A425" s="63"/>
      <c r="B425" s="62"/>
      <c r="C425" s="19" t="s">
        <v>194</v>
      </c>
      <c r="D425" s="18" t="s">
        <v>15</v>
      </c>
      <c r="E425" s="41">
        <v>9403.7199999999993</v>
      </c>
      <c r="F425" s="41">
        <v>9407.5</v>
      </c>
      <c r="G425" s="41">
        <v>9407.5</v>
      </c>
      <c r="H425" s="41">
        <v>9407.5</v>
      </c>
      <c r="I425" s="41">
        <f t="shared" si="11"/>
        <v>100</v>
      </c>
    </row>
    <row r="426" spans="1:9" ht="16.5" customHeight="1" x14ac:dyDescent="0.25">
      <c r="A426" s="63" t="s">
        <v>854</v>
      </c>
      <c r="B426" s="62" t="s">
        <v>511</v>
      </c>
      <c r="C426" s="19" t="s">
        <v>512</v>
      </c>
      <c r="D426" s="18" t="s">
        <v>468</v>
      </c>
      <c r="E426" s="41">
        <v>509</v>
      </c>
      <c r="F426" s="41">
        <v>509</v>
      </c>
      <c r="G426" s="41"/>
      <c r="H426" s="41">
        <v>509</v>
      </c>
      <c r="I426" s="41">
        <f t="shared" si="11"/>
        <v>100</v>
      </c>
    </row>
    <row r="427" spans="1:9" ht="60.75" customHeight="1" x14ac:dyDescent="0.25">
      <c r="A427" s="63"/>
      <c r="B427" s="62"/>
      <c r="C427" s="19" t="s">
        <v>194</v>
      </c>
      <c r="D427" s="18" t="s">
        <v>15</v>
      </c>
      <c r="E427" s="41">
        <v>19581.97</v>
      </c>
      <c r="F427" s="41">
        <v>20208.59</v>
      </c>
      <c r="G427" s="41">
        <v>20208.59</v>
      </c>
      <c r="H427" s="41">
        <v>20208.59</v>
      </c>
      <c r="I427" s="41">
        <f t="shared" si="11"/>
        <v>100</v>
      </c>
    </row>
    <row r="428" spans="1:9" ht="37.5" customHeight="1" x14ac:dyDescent="0.25">
      <c r="A428" s="63" t="s">
        <v>855</v>
      </c>
      <c r="B428" s="62" t="s">
        <v>513</v>
      </c>
      <c r="C428" s="19" t="s">
        <v>506</v>
      </c>
      <c r="D428" s="18" t="s">
        <v>468</v>
      </c>
      <c r="E428" s="41">
        <v>151</v>
      </c>
      <c r="F428" s="41">
        <v>151</v>
      </c>
      <c r="G428" s="41"/>
      <c r="H428" s="41">
        <v>151</v>
      </c>
      <c r="I428" s="41">
        <f t="shared" si="11"/>
        <v>100</v>
      </c>
    </row>
    <row r="429" spans="1:9" ht="123.75" customHeight="1" x14ac:dyDescent="0.25">
      <c r="A429" s="63"/>
      <c r="B429" s="62"/>
      <c r="C429" s="19" t="s">
        <v>194</v>
      </c>
      <c r="D429" s="18" t="s">
        <v>15</v>
      </c>
      <c r="E429" s="41">
        <v>24160.57</v>
      </c>
      <c r="F429" s="41">
        <v>25183.71</v>
      </c>
      <c r="G429" s="41">
        <v>25183.71</v>
      </c>
      <c r="H429" s="41">
        <v>25183.71</v>
      </c>
      <c r="I429" s="41">
        <f t="shared" si="11"/>
        <v>100</v>
      </c>
    </row>
    <row r="430" spans="1:9" ht="23.25" customHeight="1" x14ac:dyDescent="0.25">
      <c r="A430" s="63" t="s">
        <v>856</v>
      </c>
      <c r="B430" s="62" t="s">
        <v>514</v>
      </c>
      <c r="C430" s="19" t="s">
        <v>506</v>
      </c>
      <c r="D430" s="18" t="s">
        <v>468</v>
      </c>
      <c r="E430" s="41">
        <v>63</v>
      </c>
      <c r="F430" s="41">
        <v>63</v>
      </c>
      <c r="G430" s="41"/>
      <c r="H430" s="41">
        <v>63</v>
      </c>
      <c r="I430" s="41">
        <f t="shared" si="11"/>
        <v>100</v>
      </c>
    </row>
    <row r="431" spans="1:9" ht="122.25" customHeight="1" x14ac:dyDescent="0.25">
      <c r="A431" s="63"/>
      <c r="B431" s="62"/>
      <c r="C431" s="19" t="s">
        <v>194</v>
      </c>
      <c r="D431" s="18" t="s">
        <v>15</v>
      </c>
      <c r="E431" s="41">
        <v>8076.31</v>
      </c>
      <c r="F431" s="41">
        <v>8650.27</v>
      </c>
      <c r="G431" s="41">
        <v>8650.27</v>
      </c>
      <c r="H431" s="41">
        <v>8650.27</v>
      </c>
      <c r="I431" s="41">
        <f t="shared" si="11"/>
        <v>100</v>
      </c>
    </row>
    <row r="432" spans="1:9" ht="22.5" customHeight="1" x14ac:dyDescent="0.25">
      <c r="A432" s="63" t="s">
        <v>857</v>
      </c>
      <c r="B432" s="62" t="s">
        <v>515</v>
      </c>
      <c r="C432" s="19" t="s">
        <v>506</v>
      </c>
      <c r="D432" s="18" t="s">
        <v>468</v>
      </c>
      <c r="E432" s="41">
        <v>50</v>
      </c>
      <c r="F432" s="41">
        <v>50</v>
      </c>
      <c r="G432" s="41"/>
      <c r="H432" s="41">
        <v>50</v>
      </c>
      <c r="I432" s="41">
        <f t="shared" si="11"/>
        <v>100</v>
      </c>
    </row>
    <row r="433" spans="1:9" ht="51" customHeight="1" x14ac:dyDescent="0.25">
      <c r="A433" s="63"/>
      <c r="B433" s="62"/>
      <c r="C433" s="19" t="s">
        <v>194</v>
      </c>
      <c r="D433" s="18" t="s">
        <v>15</v>
      </c>
      <c r="E433" s="41">
        <v>2075.9299999999998</v>
      </c>
      <c r="F433" s="41">
        <v>2642.36</v>
      </c>
      <c r="G433" s="41">
        <v>2642.36</v>
      </c>
      <c r="H433" s="41">
        <v>2642.36</v>
      </c>
      <c r="I433" s="41">
        <f t="shared" si="11"/>
        <v>100</v>
      </c>
    </row>
    <row r="434" spans="1:9" ht="35.25" customHeight="1" x14ac:dyDescent="0.25">
      <c r="A434" s="63" t="s">
        <v>858</v>
      </c>
      <c r="B434" s="62" t="s">
        <v>516</v>
      </c>
      <c r="C434" s="19" t="s">
        <v>517</v>
      </c>
      <c r="D434" s="18" t="s">
        <v>193</v>
      </c>
      <c r="E434" s="41">
        <v>825</v>
      </c>
      <c r="F434" s="41">
        <v>825</v>
      </c>
      <c r="G434" s="41"/>
      <c r="H434" s="41">
        <v>825</v>
      </c>
      <c r="I434" s="41">
        <f t="shared" si="11"/>
        <v>100</v>
      </c>
    </row>
    <row r="435" spans="1:9" ht="57" customHeight="1" x14ac:dyDescent="0.25">
      <c r="A435" s="63"/>
      <c r="B435" s="62"/>
      <c r="C435" s="19" t="s">
        <v>194</v>
      </c>
      <c r="D435" s="18" t="s">
        <v>15</v>
      </c>
      <c r="E435" s="41">
        <v>6217.06</v>
      </c>
      <c r="F435" s="41">
        <v>6217.06</v>
      </c>
      <c r="G435" s="41">
        <v>6217.06</v>
      </c>
      <c r="H435" s="41">
        <v>6217.06</v>
      </c>
      <c r="I435" s="41">
        <f t="shared" si="11"/>
        <v>100</v>
      </c>
    </row>
    <row r="436" spans="1:9" ht="57" customHeight="1" x14ac:dyDescent="0.25">
      <c r="A436" s="63" t="s">
        <v>859</v>
      </c>
      <c r="B436" s="62" t="s">
        <v>518</v>
      </c>
      <c r="C436" s="19" t="s">
        <v>306</v>
      </c>
      <c r="D436" s="18" t="s">
        <v>193</v>
      </c>
      <c r="E436" s="41">
        <v>5</v>
      </c>
      <c r="F436" s="41">
        <v>5</v>
      </c>
      <c r="G436" s="41"/>
      <c r="H436" s="41">
        <v>5</v>
      </c>
      <c r="I436" s="41">
        <f t="shared" ref="I436:I499" si="12">H436/F436*100</f>
        <v>100</v>
      </c>
    </row>
    <row r="437" spans="1:9" ht="63.75" customHeight="1" x14ac:dyDescent="0.25">
      <c r="A437" s="63"/>
      <c r="B437" s="62"/>
      <c r="C437" s="19" t="s">
        <v>194</v>
      </c>
      <c r="D437" s="18" t="s">
        <v>15</v>
      </c>
      <c r="E437" s="41">
        <v>2433.0700000000002</v>
      </c>
      <c r="F437" s="41">
        <v>2503.1999999999998</v>
      </c>
      <c r="G437" s="41">
        <v>2503.1999999999998</v>
      </c>
      <c r="H437" s="41">
        <v>2503.1999999999998</v>
      </c>
      <c r="I437" s="41">
        <f t="shared" si="12"/>
        <v>100</v>
      </c>
    </row>
    <row r="438" spans="1:9" ht="37.5" customHeight="1" x14ac:dyDescent="0.25">
      <c r="A438" s="63" t="s">
        <v>860</v>
      </c>
      <c r="B438" s="62" t="s">
        <v>324</v>
      </c>
      <c r="C438" s="19" t="s">
        <v>519</v>
      </c>
      <c r="D438" s="18" t="s">
        <v>520</v>
      </c>
      <c r="E438" s="41">
        <v>13953.04</v>
      </c>
      <c r="F438" s="41">
        <v>13953.04</v>
      </c>
      <c r="G438" s="41"/>
      <c r="H438" s="41">
        <v>13953.04</v>
      </c>
      <c r="I438" s="41">
        <f t="shared" si="12"/>
        <v>100</v>
      </c>
    </row>
    <row r="439" spans="1:9" ht="54" customHeight="1" x14ac:dyDescent="0.25">
      <c r="A439" s="63"/>
      <c r="B439" s="62"/>
      <c r="C439" s="19" t="s">
        <v>194</v>
      </c>
      <c r="D439" s="18" t="s">
        <v>15</v>
      </c>
      <c r="E439" s="41">
        <v>12364.7</v>
      </c>
      <c r="F439" s="41">
        <v>18399</v>
      </c>
      <c r="G439" s="41">
        <v>18399</v>
      </c>
      <c r="H439" s="41">
        <v>18399</v>
      </c>
      <c r="I439" s="41">
        <f t="shared" si="12"/>
        <v>100</v>
      </c>
    </row>
    <row r="440" spans="1:9" ht="41.25" customHeight="1" x14ac:dyDescent="0.25">
      <c r="A440" s="63" t="s">
        <v>861</v>
      </c>
      <c r="B440" s="62" t="s">
        <v>521</v>
      </c>
      <c r="C440" s="19" t="s">
        <v>522</v>
      </c>
      <c r="D440" s="18" t="s">
        <v>193</v>
      </c>
      <c r="E440" s="41">
        <v>2520</v>
      </c>
      <c r="F440" s="41">
        <v>2520</v>
      </c>
      <c r="G440" s="41"/>
      <c r="H440" s="41">
        <v>2520</v>
      </c>
      <c r="I440" s="41">
        <f t="shared" si="12"/>
        <v>100</v>
      </c>
    </row>
    <row r="441" spans="1:9" ht="54" customHeight="1" x14ac:dyDescent="0.25">
      <c r="A441" s="63"/>
      <c r="B441" s="62"/>
      <c r="C441" s="19" t="s">
        <v>194</v>
      </c>
      <c r="D441" s="18" t="s">
        <v>15</v>
      </c>
      <c r="E441" s="41">
        <v>4104.3</v>
      </c>
      <c r="F441" s="41">
        <v>4176.6000000000004</v>
      </c>
      <c r="G441" s="41">
        <v>4176.6000000000004</v>
      </c>
      <c r="H441" s="41">
        <v>4176.6000000000004</v>
      </c>
      <c r="I441" s="41">
        <f t="shared" si="12"/>
        <v>100</v>
      </c>
    </row>
    <row r="442" spans="1:9" ht="54.75" customHeight="1" x14ac:dyDescent="0.25">
      <c r="A442" s="63" t="s">
        <v>862</v>
      </c>
      <c r="B442" s="62" t="s">
        <v>523</v>
      </c>
      <c r="C442" s="19" t="s">
        <v>524</v>
      </c>
      <c r="D442" s="18" t="s">
        <v>468</v>
      </c>
      <c r="E442" s="41">
        <v>360</v>
      </c>
      <c r="F442" s="41">
        <v>360</v>
      </c>
      <c r="G442" s="41"/>
      <c r="H442" s="41">
        <v>360</v>
      </c>
      <c r="I442" s="41">
        <f t="shared" si="12"/>
        <v>100</v>
      </c>
    </row>
    <row r="443" spans="1:9" ht="54.75" customHeight="1" x14ac:dyDescent="0.25">
      <c r="A443" s="63"/>
      <c r="B443" s="62"/>
      <c r="C443" s="19" t="s">
        <v>194</v>
      </c>
      <c r="D443" s="18" t="s">
        <v>15</v>
      </c>
      <c r="E443" s="41">
        <v>6790.14</v>
      </c>
      <c r="F443" s="41">
        <v>6790.14</v>
      </c>
      <c r="G443" s="41">
        <v>6790.14</v>
      </c>
      <c r="H443" s="41">
        <v>6790.14</v>
      </c>
      <c r="I443" s="41">
        <f t="shared" si="12"/>
        <v>100</v>
      </c>
    </row>
    <row r="444" spans="1:9" ht="15" customHeight="1" x14ac:dyDescent="0.25">
      <c r="A444" s="63" t="s">
        <v>863</v>
      </c>
      <c r="B444" s="62" t="s">
        <v>525</v>
      </c>
      <c r="C444" s="19" t="s">
        <v>489</v>
      </c>
      <c r="D444" s="18" t="s">
        <v>193</v>
      </c>
      <c r="E444" s="41">
        <v>10</v>
      </c>
      <c r="F444" s="41">
        <v>10</v>
      </c>
      <c r="G444" s="41"/>
      <c r="H444" s="41">
        <v>10</v>
      </c>
      <c r="I444" s="41">
        <f t="shared" si="12"/>
        <v>100</v>
      </c>
    </row>
    <row r="445" spans="1:9" ht="51.75" customHeight="1" x14ac:dyDescent="0.25">
      <c r="A445" s="63"/>
      <c r="B445" s="62"/>
      <c r="C445" s="19" t="s">
        <v>194</v>
      </c>
      <c r="D445" s="18" t="s">
        <v>15</v>
      </c>
      <c r="E445" s="41">
        <v>1576.51</v>
      </c>
      <c r="F445" s="41">
        <v>1610.51</v>
      </c>
      <c r="G445" s="41">
        <v>1610.51</v>
      </c>
      <c r="H445" s="41">
        <v>1610.51</v>
      </c>
      <c r="I445" s="41">
        <f t="shared" si="12"/>
        <v>100</v>
      </c>
    </row>
    <row r="446" spans="1:9" ht="33.75" customHeight="1" x14ac:dyDescent="0.25">
      <c r="A446" s="63" t="s">
        <v>864</v>
      </c>
      <c r="B446" s="61" t="s">
        <v>526</v>
      </c>
      <c r="C446" s="21" t="s">
        <v>209</v>
      </c>
      <c r="D446" s="22" t="s">
        <v>485</v>
      </c>
      <c r="E446" s="43">
        <v>2900</v>
      </c>
      <c r="F446" s="43">
        <v>2900</v>
      </c>
      <c r="G446" s="43"/>
      <c r="H446" s="43">
        <v>2900</v>
      </c>
      <c r="I446" s="43">
        <f t="shared" si="12"/>
        <v>100</v>
      </c>
    </row>
    <row r="447" spans="1:9" ht="56.25" customHeight="1" x14ac:dyDescent="0.25">
      <c r="A447" s="63"/>
      <c r="B447" s="61"/>
      <c r="C447" s="47" t="s">
        <v>194</v>
      </c>
      <c r="D447" s="22" t="s">
        <v>15</v>
      </c>
      <c r="E447" s="43">
        <v>416927.75</v>
      </c>
      <c r="F447" s="43">
        <v>418307.12</v>
      </c>
      <c r="G447" s="43">
        <v>418307.12</v>
      </c>
      <c r="H447" s="43">
        <v>418307.12</v>
      </c>
      <c r="I447" s="43">
        <f t="shared" si="12"/>
        <v>100</v>
      </c>
    </row>
    <row r="448" spans="1:9" ht="56.25" customHeight="1" x14ac:dyDescent="0.25">
      <c r="A448" s="63" t="s">
        <v>865</v>
      </c>
      <c r="B448" s="61" t="s">
        <v>527</v>
      </c>
      <c r="C448" s="47" t="s">
        <v>209</v>
      </c>
      <c r="D448" s="22" t="s">
        <v>528</v>
      </c>
      <c r="E448" s="43">
        <v>7480</v>
      </c>
      <c r="F448" s="43">
        <v>7480</v>
      </c>
      <c r="G448" s="43"/>
      <c r="H448" s="43">
        <v>7480</v>
      </c>
      <c r="I448" s="43">
        <f t="shared" si="12"/>
        <v>100</v>
      </c>
    </row>
    <row r="449" spans="1:9" ht="48" customHeight="1" x14ac:dyDescent="0.25">
      <c r="A449" s="63"/>
      <c r="B449" s="61"/>
      <c r="C449" s="21" t="s">
        <v>194</v>
      </c>
      <c r="D449" s="22" t="s">
        <v>15</v>
      </c>
      <c r="E449" s="43">
        <v>960376.86</v>
      </c>
      <c r="F449" s="43">
        <v>961756.22</v>
      </c>
      <c r="G449" s="43">
        <v>961756.22</v>
      </c>
      <c r="H449" s="43">
        <v>961756.22</v>
      </c>
      <c r="I449" s="43">
        <f t="shared" si="12"/>
        <v>100</v>
      </c>
    </row>
    <row r="450" spans="1:9" ht="78" customHeight="1" x14ac:dyDescent="0.25">
      <c r="A450" s="63" t="s">
        <v>866</v>
      </c>
      <c r="B450" s="61" t="s">
        <v>529</v>
      </c>
      <c r="C450" s="21" t="s">
        <v>209</v>
      </c>
      <c r="D450" s="22" t="s">
        <v>485</v>
      </c>
      <c r="E450" s="43">
        <v>204925</v>
      </c>
      <c r="F450" s="43">
        <v>204925</v>
      </c>
      <c r="G450" s="43"/>
      <c r="H450" s="43">
        <v>204925</v>
      </c>
      <c r="I450" s="43">
        <f t="shared" si="12"/>
        <v>100</v>
      </c>
    </row>
    <row r="451" spans="1:9" ht="59.25" customHeight="1" x14ac:dyDescent="0.25">
      <c r="A451" s="63"/>
      <c r="B451" s="61"/>
      <c r="C451" s="21" t="s">
        <v>194</v>
      </c>
      <c r="D451" s="22" t="s">
        <v>15</v>
      </c>
      <c r="E451" s="43">
        <v>39073.26</v>
      </c>
      <c r="F451" s="43">
        <v>40452.620000000003</v>
      </c>
      <c r="G451" s="43">
        <v>40452.620000000003</v>
      </c>
      <c r="H451" s="43">
        <v>40452.620000000003</v>
      </c>
      <c r="I451" s="43">
        <f t="shared" si="12"/>
        <v>100</v>
      </c>
    </row>
    <row r="452" spans="1:9" ht="37.5" customHeight="1" x14ac:dyDescent="0.25">
      <c r="A452" s="63" t="s">
        <v>867</v>
      </c>
      <c r="B452" s="61" t="s">
        <v>530</v>
      </c>
      <c r="C452" s="21" t="s">
        <v>209</v>
      </c>
      <c r="D452" s="22" t="s">
        <v>193</v>
      </c>
      <c r="E452" s="43">
        <v>1</v>
      </c>
      <c r="F452" s="43">
        <v>1</v>
      </c>
      <c r="G452" s="43"/>
      <c r="H452" s="43">
        <v>1</v>
      </c>
      <c r="I452" s="43">
        <f t="shared" si="12"/>
        <v>100</v>
      </c>
    </row>
    <row r="453" spans="1:9" ht="51.75" customHeight="1" x14ac:dyDescent="0.25">
      <c r="A453" s="63"/>
      <c r="B453" s="61"/>
      <c r="C453" s="21" t="s">
        <v>194</v>
      </c>
      <c r="D453" s="22" t="s">
        <v>15</v>
      </c>
      <c r="E453" s="43">
        <v>925.66</v>
      </c>
      <c r="F453" s="43">
        <v>2305.02</v>
      </c>
      <c r="G453" s="43">
        <v>2305.02</v>
      </c>
      <c r="H453" s="43">
        <v>2305.02</v>
      </c>
      <c r="I453" s="43">
        <f t="shared" si="12"/>
        <v>100</v>
      </c>
    </row>
    <row r="454" spans="1:9" ht="51.75" customHeight="1" x14ac:dyDescent="0.25">
      <c r="A454" s="63" t="s">
        <v>868</v>
      </c>
      <c r="B454" s="61" t="s">
        <v>531</v>
      </c>
      <c r="C454" s="21" t="s">
        <v>209</v>
      </c>
      <c r="D454" s="23" t="s">
        <v>224</v>
      </c>
      <c r="E454" s="43">
        <v>1</v>
      </c>
      <c r="F454" s="43">
        <v>1</v>
      </c>
      <c r="G454" s="43"/>
      <c r="H454" s="43">
        <v>1</v>
      </c>
      <c r="I454" s="43">
        <f t="shared" si="12"/>
        <v>100</v>
      </c>
    </row>
    <row r="455" spans="1:9" ht="51.75" customHeight="1" x14ac:dyDescent="0.25">
      <c r="A455" s="63"/>
      <c r="B455" s="61"/>
      <c r="C455" s="21" t="s">
        <v>194</v>
      </c>
      <c r="D455" s="22" t="s">
        <v>15</v>
      </c>
      <c r="E455" s="43">
        <v>1963.36</v>
      </c>
      <c r="F455" s="43">
        <v>3342.72</v>
      </c>
      <c r="G455" s="43">
        <v>3342.72</v>
      </c>
      <c r="H455" s="43">
        <v>3342.72</v>
      </c>
      <c r="I455" s="43">
        <f t="shared" si="12"/>
        <v>100</v>
      </c>
    </row>
    <row r="456" spans="1:9" ht="51.75" customHeight="1" x14ac:dyDescent="0.25">
      <c r="A456" s="63" t="s">
        <v>869</v>
      </c>
      <c r="B456" s="61" t="s">
        <v>532</v>
      </c>
      <c r="C456" s="21" t="s">
        <v>209</v>
      </c>
      <c r="D456" s="23" t="s">
        <v>224</v>
      </c>
      <c r="E456" s="43">
        <v>1</v>
      </c>
      <c r="F456" s="43">
        <v>1</v>
      </c>
      <c r="G456" s="43"/>
      <c r="H456" s="43">
        <v>1</v>
      </c>
      <c r="I456" s="43">
        <f t="shared" si="12"/>
        <v>100</v>
      </c>
    </row>
    <row r="457" spans="1:9" ht="51.75" customHeight="1" x14ac:dyDescent="0.25">
      <c r="A457" s="63"/>
      <c r="B457" s="61"/>
      <c r="C457" s="21" t="s">
        <v>194</v>
      </c>
      <c r="D457" s="22" t="s">
        <v>15</v>
      </c>
      <c r="E457" s="43">
        <v>2333.7600000000002</v>
      </c>
      <c r="F457" s="43">
        <v>3713.12</v>
      </c>
      <c r="G457" s="43">
        <v>3713.12</v>
      </c>
      <c r="H457" s="43">
        <v>3713.12</v>
      </c>
      <c r="I457" s="43">
        <f t="shared" si="12"/>
        <v>100</v>
      </c>
    </row>
    <row r="458" spans="1:9" ht="52.5" customHeight="1" x14ac:dyDescent="0.25">
      <c r="A458" s="63" t="s">
        <v>870</v>
      </c>
      <c r="B458" s="61" t="s">
        <v>533</v>
      </c>
      <c r="C458" s="21" t="s">
        <v>209</v>
      </c>
      <c r="D458" s="22" t="s">
        <v>193</v>
      </c>
      <c r="E458" s="43">
        <v>1</v>
      </c>
      <c r="F458" s="43">
        <v>1</v>
      </c>
      <c r="G458" s="43"/>
      <c r="H458" s="43">
        <v>1</v>
      </c>
      <c r="I458" s="43">
        <f t="shared" si="12"/>
        <v>100</v>
      </c>
    </row>
    <row r="459" spans="1:9" ht="52.5" customHeight="1" x14ac:dyDescent="0.25">
      <c r="A459" s="63"/>
      <c r="B459" s="61"/>
      <c r="C459" s="21" t="s">
        <v>194</v>
      </c>
      <c r="D459" s="22" t="s">
        <v>15</v>
      </c>
      <c r="E459" s="43">
        <v>2862.66</v>
      </c>
      <c r="F459" s="43">
        <v>4242.0200000000004</v>
      </c>
      <c r="G459" s="43">
        <v>4242.0200000000004</v>
      </c>
      <c r="H459" s="43">
        <v>4242.0200000000004</v>
      </c>
      <c r="I459" s="43">
        <f t="shared" si="12"/>
        <v>100</v>
      </c>
    </row>
    <row r="460" spans="1:9" ht="52.5" customHeight="1" x14ac:dyDescent="0.25">
      <c r="A460" s="63" t="s">
        <v>871</v>
      </c>
      <c r="B460" s="61" t="s">
        <v>534</v>
      </c>
      <c r="C460" s="21" t="s">
        <v>209</v>
      </c>
      <c r="D460" s="23" t="s">
        <v>224</v>
      </c>
      <c r="E460" s="43">
        <v>3</v>
      </c>
      <c r="F460" s="43">
        <v>3</v>
      </c>
      <c r="G460" s="43"/>
      <c r="H460" s="43">
        <v>3</v>
      </c>
      <c r="I460" s="43">
        <f t="shared" si="12"/>
        <v>100</v>
      </c>
    </row>
    <row r="461" spans="1:9" ht="52.5" customHeight="1" x14ac:dyDescent="0.25">
      <c r="A461" s="63"/>
      <c r="B461" s="61"/>
      <c r="C461" s="21" t="s">
        <v>194</v>
      </c>
      <c r="D461" s="22" t="s">
        <v>15</v>
      </c>
      <c r="E461" s="43">
        <v>3058.06</v>
      </c>
      <c r="F461" s="43">
        <v>4437.42</v>
      </c>
      <c r="G461" s="43">
        <v>4437.42</v>
      </c>
      <c r="H461" s="43">
        <v>4437.42</v>
      </c>
      <c r="I461" s="43">
        <f t="shared" si="12"/>
        <v>100</v>
      </c>
    </row>
    <row r="462" spans="1:9" ht="51.75" customHeight="1" x14ac:dyDescent="0.25">
      <c r="A462" s="63" t="s">
        <v>872</v>
      </c>
      <c r="B462" s="61" t="s">
        <v>535</v>
      </c>
      <c r="C462" s="21" t="s">
        <v>209</v>
      </c>
      <c r="D462" s="23" t="s">
        <v>224</v>
      </c>
      <c r="E462" s="43">
        <v>1</v>
      </c>
      <c r="F462" s="43">
        <v>1</v>
      </c>
      <c r="G462" s="43"/>
      <c r="H462" s="43">
        <v>1</v>
      </c>
      <c r="I462" s="43">
        <f t="shared" si="12"/>
        <v>100</v>
      </c>
    </row>
    <row r="463" spans="1:9" ht="54" customHeight="1" x14ac:dyDescent="0.25">
      <c r="A463" s="63"/>
      <c r="B463" s="61"/>
      <c r="C463" s="21" t="s">
        <v>194</v>
      </c>
      <c r="D463" s="22" t="s">
        <v>15</v>
      </c>
      <c r="E463" s="43">
        <v>392.56</v>
      </c>
      <c r="F463" s="43">
        <v>1771.92</v>
      </c>
      <c r="G463" s="43">
        <v>1771.92</v>
      </c>
      <c r="H463" s="43">
        <v>1771.92</v>
      </c>
      <c r="I463" s="43">
        <f t="shared" si="12"/>
        <v>100</v>
      </c>
    </row>
    <row r="464" spans="1:9" ht="55.5" customHeight="1" x14ac:dyDescent="0.25">
      <c r="A464" s="63" t="s">
        <v>873</v>
      </c>
      <c r="B464" s="61" t="s">
        <v>536</v>
      </c>
      <c r="C464" s="21" t="s">
        <v>209</v>
      </c>
      <c r="D464" s="23" t="s">
        <v>224</v>
      </c>
      <c r="E464" s="43">
        <v>1</v>
      </c>
      <c r="F464" s="43">
        <v>1</v>
      </c>
      <c r="G464" s="43"/>
      <c r="H464" s="43">
        <v>1</v>
      </c>
      <c r="I464" s="43">
        <f t="shared" si="12"/>
        <v>100</v>
      </c>
    </row>
    <row r="465" spans="1:9" ht="15" customHeight="1" x14ac:dyDescent="0.25">
      <c r="A465" s="63"/>
      <c r="B465" s="61"/>
      <c r="C465" s="21" t="s">
        <v>194</v>
      </c>
      <c r="D465" s="22" t="s">
        <v>15</v>
      </c>
      <c r="E465" s="43">
        <v>392.56</v>
      </c>
      <c r="F465" s="43">
        <v>1771.92</v>
      </c>
      <c r="G465" s="43">
        <v>1771.92</v>
      </c>
      <c r="H465" s="43">
        <v>1771.92</v>
      </c>
      <c r="I465" s="43">
        <f t="shared" si="12"/>
        <v>100</v>
      </c>
    </row>
    <row r="466" spans="1:9" ht="43.5" customHeight="1" x14ac:dyDescent="0.25">
      <c r="A466" s="63" t="s">
        <v>874</v>
      </c>
      <c r="B466" s="61" t="s">
        <v>537</v>
      </c>
      <c r="C466" s="21" t="s">
        <v>209</v>
      </c>
      <c r="D466" s="22" t="s">
        <v>193</v>
      </c>
      <c r="E466" s="43">
        <v>21</v>
      </c>
      <c r="F466" s="43">
        <v>21</v>
      </c>
      <c r="G466" s="43"/>
      <c r="H466" s="43">
        <v>21</v>
      </c>
      <c r="I466" s="43">
        <f t="shared" si="12"/>
        <v>100</v>
      </c>
    </row>
    <row r="467" spans="1:9" ht="60.75" customHeight="1" x14ac:dyDescent="0.25">
      <c r="A467" s="63"/>
      <c r="B467" s="61"/>
      <c r="C467" s="21" t="s">
        <v>194</v>
      </c>
      <c r="D467" s="22" t="s">
        <v>15</v>
      </c>
      <c r="E467" s="43">
        <v>3498.76</v>
      </c>
      <c r="F467" s="43">
        <v>4878.12</v>
      </c>
      <c r="G467" s="43">
        <v>4878.12</v>
      </c>
      <c r="H467" s="43">
        <v>4878.12</v>
      </c>
      <c r="I467" s="43">
        <f t="shared" si="12"/>
        <v>100</v>
      </c>
    </row>
    <row r="468" spans="1:9" ht="69" customHeight="1" x14ac:dyDescent="0.25">
      <c r="A468" s="63" t="s">
        <v>875</v>
      </c>
      <c r="B468" s="61" t="s">
        <v>529</v>
      </c>
      <c r="C468" s="21" t="s">
        <v>209</v>
      </c>
      <c r="D468" s="22" t="s">
        <v>485</v>
      </c>
      <c r="E468" s="43">
        <v>204925</v>
      </c>
      <c r="F468" s="43">
        <v>204925</v>
      </c>
      <c r="G468" s="43"/>
      <c r="H468" s="43">
        <v>204925</v>
      </c>
      <c r="I468" s="43">
        <f t="shared" si="12"/>
        <v>100</v>
      </c>
    </row>
    <row r="469" spans="1:9" ht="54.75" customHeight="1" x14ac:dyDescent="0.25">
      <c r="A469" s="63"/>
      <c r="B469" s="61"/>
      <c r="C469" s="21" t="s">
        <v>194</v>
      </c>
      <c r="D469" s="22" t="s">
        <v>15</v>
      </c>
      <c r="E469" s="43">
        <v>39073.26</v>
      </c>
      <c r="F469" s="43">
        <v>40452.620000000003</v>
      </c>
      <c r="G469" s="43">
        <v>40452.620000000003</v>
      </c>
      <c r="H469" s="43">
        <v>40452.620000000003</v>
      </c>
      <c r="I469" s="43">
        <f t="shared" si="12"/>
        <v>100</v>
      </c>
    </row>
    <row r="470" spans="1:9" ht="15" customHeight="1" x14ac:dyDescent="0.25">
      <c r="A470" s="63" t="s">
        <v>876</v>
      </c>
      <c r="B470" s="61" t="s">
        <v>538</v>
      </c>
      <c r="C470" s="21" t="s">
        <v>209</v>
      </c>
      <c r="D470" s="22" t="s">
        <v>528</v>
      </c>
      <c r="E470" s="43">
        <v>1030</v>
      </c>
      <c r="F470" s="43">
        <v>1030</v>
      </c>
      <c r="G470" s="43"/>
      <c r="H470" s="43">
        <v>1030</v>
      </c>
      <c r="I470" s="43">
        <f t="shared" si="12"/>
        <v>100</v>
      </c>
    </row>
    <row r="471" spans="1:9" ht="54.75" customHeight="1" x14ac:dyDescent="0.25">
      <c r="A471" s="63"/>
      <c r="B471" s="61"/>
      <c r="C471" s="21" t="s">
        <v>194</v>
      </c>
      <c r="D471" s="22" t="s">
        <v>15</v>
      </c>
      <c r="E471" s="43">
        <v>36301.26</v>
      </c>
      <c r="F471" s="43">
        <v>37680.620000000003</v>
      </c>
      <c r="G471" s="43">
        <v>37680.620000000003</v>
      </c>
      <c r="H471" s="43">
        <v>37680.620000000003</v>
      </c>
      <c r="I471" s="43">
        <f t="shared" si="12"/>
        <v>100</v>
      </c>
    </row>
    <row r="472" spans="1:9" ht="51.75" customHeight="1" x14ac:dyDescent="0.25">
      <c r="A472" s="63" t="s">
        <v>877</v>
      </c>
      <c r="B472" s="61" t="s">
        <v>539</v>
      </c>
      <c r="C472" s="21" t="s">
        <v>209</v>
      </c>
      <c r="D472" s="22" t="s">
        <v>528</v>
      </c>
      <c r="E472" s="43">
        <v>1722</v>
      </c>
      <c r="F472" s="43">
        <v>1722</v>
      </c>
      <c r="G472" s="43"/>
      <c r="H472" s="43">
        <v>1722</v>
      </c>
      <c r="I472" s="43">
        <f t="shared" si="12"/>
        <v>100</v>
      </c>
    </row>
    <row r="473" spans="1:9" ht="53.25" customHeight="1" x14ac:dyDescent="0.25">
      <c r="A473" s="63"/>
      <c r="B473" s="61"/>
      <c r="C473" s="21" t="s">
        <v>194</v>
      </c>
      <c r="D473" s="22" t="s">
        <v>15</v>
      </c>
      <c r="E473" s="43">
        <v>100644.16</v>
      </c>
      <c r="F473" s="43">
        <v>102023.52</v>
      </c>
      <c r="G473" s="43">
        <v>102023.52</v>
      </c>
      <c r="H473" s="43">
        <v>102023.52</v>
      </c>
      <c r="I473" s="43">
        <f t="shared" si="12"/>
        <v>100</v>
      </c>
    </row>
    <row r="474" spans="1:9" ht="38.25" customHeight="1" x14ac:dyDescent="0.25">
      <c r="A474" s="63" t="s">
        <v>878</v>
      </c>
      <c r="B474" s="61" t="s">
        <v>540</v>
      </c>
      <c r="C474" s="21" t="s">
        <v>209</v>
      </c>
      <c r="D474" s="22" t="s">
        <v>193</v>
      </c>
      <c r="E474" s="43">
        <v>1</v>
      </c>
      <c r="F474" s="43">
        <v>1</v>
      </c>
      <c r="G474" s="43"/>
      <c r="H474" s="43">
        <v>1</v>
      </c>
      <c r="I474" s="43">
        <f t="shared" si="12"/>
        <v>100</v>
      </c>
    </row>
    <row r="475" spans="1:9" ht="51" customHeight="1" x14ac:dyDescent="0.25">
      <c r="A475" s="63"/>
      <c r="B475" s="61"/>
      <c r="C475" s="21" t="s">
        <v>194</v>
      </c>
      <c r="D475" s="22" t="s">
        <v>15</v>
      </c>
      <c r="E475" s="43">
        <v>23188.26</v>
      </c>
      <c r="F475" s="43">
        <v>27567.62</v>
      </c>
      <c r="G475" s="43">
        <v>27567.62</v>
      </c>
      <c r="H475" s="43">
        <v>27567.62</v>
      </c>
      <c r="I475" s="43">
        <f t="shared" si="12"/>
        <v>100</v>
      </c>
    </row>
    <row r="476" spans="1:9" ht="38.25" customHeight="1" x14ac:dyDescent="0.25">
      <c r="A476" s="63" t="s">
        <v>879</v>
      </c>
      <c r="B476" s="61" t="s">
        <v>541</v>
      </c>
      <c r="C476" s="21" t="s">
        <v>209</v>
      </c>
      <c r="D476" s="22" t="s">
        <v>485</v>
      </c>
      <c r="E476" s="43">
        <v>271480</v>
      </c>
      <c r="F476" s="43">
        <v>271480</v>
      </c>
      <c r="G476" s="43"/>
      <c r="H476" s="43">
        <v>271480</v>
      </c>
      <c r="I476" s="43">
        <f t="shared" si="12"/>
        <v>100</v>
      </c>
    </row>
    <row r="477" spans="1:9" ht="59.25" customHeight="1" x14ac:dyDescent="0.25">
      <c r="A477" s="63"/>
      <c r="B477" s="61"/>
      <c r="C477" s="21" t="s">
        <v>194</v>
      </c>
      <c r="D477" s="22" t="s">
        <v>15</v>
      </c>
      <c r="E477" s="43">
        <v>54774.35</v>
      </c>
      <c r="F477" s="43">
        <v>53153.91</v>
      </c>
      <c r="G477" s="43">
        <v>53153.91</v>
      </c>
      <c r="H477" s="43">
        <v>53153.91</v>
      </c>
      <c r="I477" s="43">
        <f t="shared" si="12"/>
        <v>100</v>
      </c>
    </row>
    <row r="478" spans="1:9" ht="45" customHeight="1" x14ac:dyDescent="0.25">
      <c r="A478" s="63" t="s">
        <v>880</v>
      </c>
      <c r="B478" s="61" t="s">
        <v>542</v>
      </c>
      <c r="C478" s="21" t="s">
        <v>209</v>
      </c>
      <c r="D478" s="22" t="s">
        <v>193</v>
      </c>
      <c r="E478" s="43">
        <v>16</v>
      </c>
      <c r="F478" s="43">
        <v>16</v>
      </c>
      <c r="G478" s="43"/>
      <c r="H478" s="43">
        <v>16</v>
      </c>
      <c r="I478" s="43">
        <f t="shared" si="12"/>
        <v>100</v>
      </c>
    </row>
    <row r="479" spans="1:9" ht="49.5" customHeight="1" x14ac:dyDescent="0.25">
      <c r="A479" s="63"/>
      <c r="B479" s="61"/>
      <c r="C479" s="21" t="s">
        <v>194</v>
      </c>
      <c r="D479" s="22" t="s">
        <v>15</v>
      </c>
      <c r="E479" s="43">
        <v>299.26</v>
      </c>
      <c r="F479" s="43">
        <v>1678.62</v>
      </c>
      <c r="G479" s="43">
        <v>1678.62</v>
      </c>
      <c r="H479" s="43">
        <v>1678.62</v>
      </c>
      <c r="I479" s="43">
        <f t="shared" si="12"/>
        <v>100</v>
      </c>
    </row>
    <row r="480" spans="1:9" ht="49.5" customHeight="1" x14ac:dyDescent="0.25">
      <c r="A480" s="63" t="s">
        <v>881</v>
      </c>
      <c r="B480" s="61" t="s">
        <v>543</v>
      </c>
      <c r="C480" s="21" t="s">
        <v>209</v>
      </c>
      <c r="D480" s="22" t="s">
        <v>193</v>
      </c>
      <c r="E480" s="43">
        <v>5</v>
      </c>
      <c r="F480" s="43">
        <v>5</v>
      </c>
      <c r="G480" s="43"/>
      <c r="H480" s="43">
        <v>5</v>
      </c>
      <c r="I480" s="43">
        <f t="shared" si="12"/>
        <v>100</v>
      </c>
    </row>
    <row r="481" spans="1:9" ht="49.5" customHeight="1" x14ac:dyDescent="0.25">
      <c r="A481" s="63"/>
      <c r="B481" s="61"/>
      <c r="C481" s="21" t="s">
        <v>194</v>
      </c>
      <c r="D481" s="22" t="s">
        <v>15</v>
      </c>
      <c r="E481" s="43">
        <v>2405.7600000000002</v>
      </c>
      <c r="F481" s="43">
        <v>3785.12</v>
      </c>
      <c r="G481" s="43">
        <v>3785.12</v>
      </c>
      <c r="H481" s="43">
        <v>3785.12</v>
      </c>
      <c r="I481" s="43">
        <f t="shared" si="12"/>
        <v>100</v>
      </c>
    </row>
    <row r="482" spans="1:9" ht="34.5" customHeight="1" x14ac:dyDescent="0.25">
      <c r="A482" s="63" t="s">
        <v>882</v>
      </c>
      <c r="B482" s="61" t="s">
        <v>544</v>
      </c>
      <c r="C482" s="21" t="s">
        <v>209</v>
      </c>
      <c r="D482" s="22" t="s">
        <v>193</v>
      </c>
      <c r="E482" s="43">
        <v>9</v>
      </c>
      <c r="F482" s="43">
        <v>9</v>
      </c>
      <c r="G482" s="43"/>
      <c r="H482" s="43">
        <v>9</v>
      </c>
      <c r="I482" s="43">
        <f t="shared" si="12"/>
        <v>100</v>
      </c>
    </row>
    <row r="483" spans="1:9" ht="48" customHeight="1" x14ac:dyDescent="0.25">
      <c r="A483" s="63"/>
      <c r="B483" s="61"/>
      <c r="C483" s="21" t="s">
        <v>194</v>
      </c>
      <c r="D483" s="22" t="s">
        <v>15</v>
      </c>
      <c r="E483" s="43">
        <v>557.36</v>
      </c>
      <c r="F483" s="43">
        <v>1936.72</v>
      </c>
      <c r="G483" s="43">
        <v>1936.72</v>
      </c>
      <c r="H483" s="43">
        <v>1936.72</v>
      </c>
      <c r="I483" s="43">
        <f t="shared" si="12"/>
        <v>100</v>
      </c>
    </row>
    <row r="484" spans="1:9" ht="60" customHeight="1" x14ac:dyDescent="0.25">
      <c r="A484" s="63" t="s">
        <v>883</v>
      </c>
      <c r="B484" s="61" t="s">
        <v>545</v>
      </c>
      <c r="C484" s="21" t="s">
        <v>209</v>
      </c>
      <c r="D484" s="22" t="s">
        <v>193</v>
      </c>
      <c r="E484" s="43">
        <v>40</v>
      </c>
      <c r="F484" s="43">
        <v>40</v>
      </c>
      <c r="G484" s="43"/>
      <c r="H484" s="43">
        <v>40</v>
      </c>
      <c r="I484" s="43">
        <f t="shared" si="12"/>
        <v>100</v>
      </c>
    </row>
    <row r="485" spans="1:9" ht="49.5" customHeight="1" x14ac:dyDescent="0.25">
      <c r="A485" s="63"/>
      <c r="B485" s="61"/>
      <c r="C485" s="21" t="s">
        <v>194</v>
      </c>
      <c r="D485" s="22" t="s">
        <v>15</v>
      </c>
      <c r="E485" s="43">
        <v>7518.36</v>
      </c>
      <c r="F485" s="43">
        <v>8897.7199999999993</v>
      </c>
      <c r="G485" s="43">
        <v>8897.7199999999993</v>
      </c>
      <c r="H485" s="43">
        <v>8897.7199999999993</v>
      </c>
      <c r="I485" s="43">
        <f t="shared" si="12"/>
        <v>100</v>
      </c>
    </row>
    <row r="486" spans="1:9" ht="60" customHeight="1" x14ac:dyDescent="0.25">
      <c r="A486" s="63" t="s">
        <v>884</v>
      </c>
      <c r="B486" s="61" t="s">
        <v>546</v>
      </c>
      <c r="C486" s="21" t="s">
        <v>209</v>
      </c>
      <c r="D486" s="22" t="s">
        <v>193</v>
      </c>
      <c r="E486" s="43">
        <v>4</v>
      </c>
      <c r="F486" s="43">
        <v>4</v>
      </c>
      <c r="G486" s="43"/>
      <c r="H486" s="43">
        <v>4</v>
      </c>
      <c r="I486" s="43">
        <f t="shared" si="12"/>
        <v>100</v>
      </c>
    </row>
    <row r="487" spans="1:9" ht="57.75" customHeight="1" x14ac:dyDescent="0.25">
      <c r="A487" s="63"/>
      <c r="B487" s="61"/>
      <c r="C487" s="21" t="s">
        <v>194</v>
      </c>
      <c r="D487" s="22" t="s">
        <v>15</v>
      </c>
      <c r="E487" s="43">
        <v>235.56</v>
      </c>
      <c r="F487" s="43">
        <v>1614.92</v>
      </c>
      <c r="G487" s="43">
        <v>1614.92</v>
      </c>
      <c r="H487" s="43">
        <v>1614.92</v>
      </c>
      <c r="I487" s="43">
        <f t="shared" si="12"/>
        <v>100</v>
      </c>
    </row>
    <row r="488" spans="1:9" ht="47.25" customHeight="1" x14ac:dyDescent="0.25">
      <c r="A488" s="63" t="s">
        <v>885</v>
      </c>
      <c r="B488" s="61" t="s">
        <v>547</v>
      </c>
      <c r="C488" s="21" t="s">
        <v>209</v>
      </c>
      <c r="D488" s="22" t="s">
        <v>193</v>
      </c>
      <c r="E488" s="43">
        <v>1</v>
      </c>
      <c r="F488" s="43">
        <v>1</v>
      </c>
      <c r="G488" s="43"/>
      <c r="H488" s="43">
        <v>1</v>
      </c>
      <c r="I488" s="43">
        <f t="shared" si="12"/>
        <v>100</v>
      </c>
    </row>
    <row r="489" spans="1:9" ht="56.25" customHeight="1" x14ac:dyDescent="0.25">
      <c r="A489" s="63"/>
      <c r="B489" s="61"/>
      <c r="C489" s="21" t="s">
        <v>194</v>
      </c>
      <c r="D489" s="22" t="s">
        <v>15</v>
      </c>
      <c r="E489" s="43">
        <v>307.56</v>
      </c>
      <c r="F489" s="43">
        <v>1686.92</v>
      </c>
      <c r="G489" s="43">
        <v>1686.92</v>
      </c>
      <c r="H489" s="43">
        <v>1686.92</v>
      </c>
      <c r="I489" s="43">
        <f t="shared" si="12"/>
        <v>100</v>
      </c>
    </row>
    <row r="490" spans="1:9" ht="34.5" customHeight="1" x14ac:dyDescent="0.25">
      <c r="A490" s="63" t="s">
        <v>886</v>
      </c>
      <c r="B490" s="61" t="s">
        <v>548</v>
      </c>
      <c r="C490" s="21" t="s">
        <v>209</v>
      </c>
      <c r="D490" s="22" t="s">
        <v>193</v>
      </c>
      <c r="E490" s="43">
        <v>33</v>
      </c>
      <c r="F490" s="43">
        <v>33</v>
      </c>
      <c r="G490" s="43"/>
      <c r="H490" s="43">
        <v>33</v>
      </c>
      <c r="I490" s="43">
        <f t="shared" si="12"/>
        <v>100</v>
      </c>
    </row>
    <row r="491" spans="1:9" ht="60.75" customHeight="1" x14ac:dyDescent="0.25">
      <c r="A491" s="63"/>
      <c r="B491" s="61"/>
      <c r="C491" s="21" t="s">
        <v>194</v>
      </c>
      <c r="D491" s="22" t="s">
        <v>15</v>
      </c>
      <c r="E491" s="43">
        <v>373.66</v>
      </c>
      <c r="F491" s="43">
        <v>1753.02</v>
      </c>
      <c r="G491" s="43">
        <v>1753.02</v>
      </c>
      <c r="H491" s="43">
        <v>1753.02</v>
      </c>
      <c r="I491" s="43">
        <f t="shared" si="12"/>
        <v>100</v>
      </c>
    </row>
    <row r="492" spans="1:9" ht="32.25" customHeight="1" x14ac:dyDescent="0.25">
      <c r="A492" s="63" t="s">
        <v>887</v>
      </c>
      <c r="B492" s="61" t="s">
        <v>549</v>
      </c>
      <c r="C492" s="21" t="s">
        <v>209</v>
      </c>
      <c r="D492" s="22" t="s">
        <v>193</v>
      </c>
      <c r="E492" s="43">
        <v>10</v>
      </c>
      <c r="F492" s="43">
        <v>10</v>
      </c>
      <c r="G492" s="43"/>
      <c r="H492" s="43">
        <v>10</v>
      </c>
      <c r="I492" s="43">
        <f t="shared" si="12"/>
        <v>100</v>
      </c>
    </row>
    <row r="493" spans="1:9" ht="47.25" customHeight="1" x14ac:dyDescent="0.25">
      <c r="A493" s="63"/>
      <c r="B493" s="61"/>
      <c r="C493" s="21" t="s">
        <v>194</v>
      </c>
      <c r="D493" s="22" t="s">
        <v>15</v>
      </c>
      <c r="E493" s="43">
        <v>14384.16</v>
      </c>
      <c r="F493" s="43">
        <v>15763.52</v>
      </c>
      <c r="G493" s="43">
        <v>15763.52</v>
      </c>
      <c r="H493" s="43">
        <v>15763.52</v>
      </c>
      <c r="I493" s="43">
        <f t="shared" si="12"/>
        <v>100</v>
      </c>
    </row>
    <row r="494" spans="1:9" ht="16.5" customHeight="1" x14ac:dyDescent="0.25">
      <c r="A494" s="63" t="s">
        <v>888</v>
      </c>
      <c r="B494" s="61" t="s">
        <v>550</v>
      </c>
      <c r="C494" s="21" t="s">
        <v>209</v>
      </c>
      <c r="D494" s="22" t="s">
        <v>193</v>
      </c>
      <c r="E494" s="43">
        <v>35</v>
      </c>
      <c r="F494" s="43">
        <v>35</v>
      </c>
      <c r="G494" s="43"/>
      <c r="H494" s="43">
        <v>35</v>
      </c>
      <c r="I494" s="43">
        <f t="shared" si="12"/>
        <v>100</v>
      </c>
    </row>
    <row r="495" spans="1:9" ht="50.25" customHeight="1" x14ac:dyDescent="0.25">
      <c r="A495" s="63"/>
      <c r="B495" s="61"/>
      <c r="C495" s="21" t="s">
        <v>194</v>
      </c>
      <c r="D495" s="22" t="s">
        <v>15</v>
      </c>
      <c r="E495" s="43">
        <v>3364.86</v>
      </c>
      <c r="F495" s="43">
        <v>4744.22</v>
      </c>
      <c r="G495" s="43">
        <v>4744.22</v>
      </c>
      <c r="H495" s="43">
        <v>4744.22</v>
      </c>
      <c r="I495" s="43">
        <f t="shared" si="12"/>
        <v>100</v>
      </c>
    </row>
    <row r="496" spans="1:9" ht="18.75" customHeight="1" x14ac:dyDescent="0.25">
      <c r="A496" s="63" t="s">
        <v>889</v>
      </c>
      <c r="B496" s="61" t="s">
        <v>551</v>
      </c>
      <c r="C496" s="21" t="s">
        <v>209</v>
      </c>
      <c r="D496" s="22" t="s">
        <v>193</v>
      </c>
      <c r="E496" s="43">
        <v>7</v>
      </c>
      <c r="F496" s="43">
        <v>7</v>
      </c>
      <c r="G496" s="43"/>
      <c r="H496" s="43">
        <v>7</v>
      </c>
      <c r="I496" s="43">
        <f t="shared" si="12"/>
        <v>100</v>
      </c>
    </row>
    <row r="497" spans="1:9" ht="63" x14ac:dyDescent="0.25">
      <c r="A497" s="63"/>
      <c r="B497" s="61"/>
      <c r="C497" s="21" t="s">
        <v>194</v>
      </c>
      <c r="D497" s="22" t="s">
        <v>15</v>
      </c>
      <c r="E497" s="43">
        <v>237.66</v>
      </c>
      <c r="F497" s="43">
        <v>1617.02</v>
      </c>
      <c r="G497" s="43">
        <v>1617.02</v>
      </c>
      <c r="H497" s="43">
        <v>1617.02</v>
      </c>
      <c r="I497" s="43">
        <f t="shared" si="12"/>
        <v>100</v>
      </c>
    </row>
    <row r="498" spans="1:9" ht="36.75" customHeight="1" x14ac:dyDescent="0.25">
      <c r="A498" s="63" t="s">
        <v>890</v>
      </c>
      <c r="B498" s="61" t="s">
        <v>552</v>
      </c>
      <c r="C498" s="21" t="s">
        <v>209</v>
      </c>
      <c r="D498" s="22" t="s">
        <v>193</v>
      </c>
      <c r="E498" s="43">
        <v>7</v>
      </c>
      <c r="F498" s="43">
        <v>7</v>
      </c>
      <c r="G498" s="43"/>
      <c r="H498" s="43">
        <v>7</v>
      </c>
      <c r="I498" s="43">
        <f t="shared" si="12"/>
        <v>100</v>
      </c>
    </row>
    <row r="499" spans="1:9" ht="57.75" customHeight="1" x14ac:dyDescent="0.25">
      <c r="A499" s="63"/>
      <c r="B499" s="61"/>
      <c r="C499" s="21" t="s">
        <v>194</v>
      </c>
      <c r="D499" s="22" t="s">
        <v>15</v>
      </c>
      <c r="E499" s="43">
        <v>237.66</v>
      </c>
      <c r="F499" s="43">
        <v>1617.02</v>
      </c>
      <c r="G499" s="43">
        <v>1617.02</v>
      </c>
      <c r="H499" s="43">
        <v>1617.02</v>
      </c>
      <c r="I499" s="43">
        <f t="shared" si="12"/>
        <v>100</v>
      </c>
    </row>
    <row r="500" spans="1:9" ht="15.75" x14ac:dyDescent="0.25">
      <c r="A500" s="14"/>
      <c r="B500" s="14" t="s">
        <v>187</v>
      </c>
      <c r="C500" s="14"/>
      <c r="D500" s="14" t="s">
        <v>15</v>
      </c>
      <c r="E500" s="36">
        <f>SUMIF($D$372:$D$499,"тыс. руб.",E372:E499)</f>
        <v>2929006.0538399993</v>
      </c>
      <c r="F500" s="36">
        <f t="shared" ref="F500:H500" si="13">SUMIF($D$372:$D$499,"тыс. руб.",F372:F499)</f>
        <v>3013599.9320300021</v>
      </c>
      <c r="G500" s="36">
        <f t="shared" si="13"/>
        <v>3013599.9320300021</v>
      </c>
      <c r="H500" s="36">
        <f t="shared" si="13"/>
        <v>3012420.1802300015</v>
      </c>
      <c r="I500" s="36">
        <f>H500/G500%</f>
        <v>99.960852408195876</v>
      </c>
    </row>
    <row r="501" spans="1:9" ht="15.75" x14ac:dyDescent="0.25">
      <c r="A501" s="34">
        <v>12</v>
      </c>
      <c r="B501" s="29" t="s">
        <v>553</v>
      </c>
      <c r="C501" s="29"/>
      <c r="D501" s="29"/>
      <c r="E501" s="37"/>
      <c r="F501" s="37"/>
      <c r="G501" s="37"/>
      <c r="H501" s="37"/>
      <c r="I501" s="37"/>
    </row>
    <row r="502" spans="1:9" ht="18.75" customHeight="1" x14ac:dyDescent="0.25">
      <c r="A502" s="55" t="s">
        <v>621</v>
      </c>
      <c r="B502" s="57" t="s">
        <v>554</v>
      </c>
      <c r="C502" s="48" t="s">
        <v>209</v>
      </c>
      <c r="D502" s="8" t="s">
        <v>468</v>
      </c>
      <c r="E502" s="40">
        <v>104</v>
      </c>
      <c r="F502" s="40">
        <v>104</v>
      </c>
      <c r="G502" s="40" t="s">
        <v>392</v>
      </c>
      <c r="H502" s="40">
        <v>104</v>
      </c>
      <c r="I502" s="40" t="s">
        <v>392</v>
      </c>
    </row>
    <row r="503" spans="1:9" ht="51" customHeight="1" x14ac:dyDescent="0.25">
      <c r="A503" s="55"/>
      <c r="B503" s="57"/>
      <c r="C503" s="48" t="s">
        <v>194</v>
      </c>
      <c r="D503" s="8" t="s">
        <v>15</v>
      </c>
      <c r="E503" s="40">
        <v>9598.2999999999993</v>
      </c>
      <c r="F503" s="40">
        <v>9598.2999999999993</v>
      </c>
      <c r="G503" s="40">
        <v>9598.2999999999993</v>
      </c>
      <c r="H503" s="40">
        <v>9598.2999999999993</v>
      </c>
      <c r="I503" s="40">
        <f t="shared" ref="I503:I517" si="14">H503/G503%</f>
        <v>100</v>
      </c>
    </row>
    <row r="504" spans="1:9" ht="36" customHeight="1" x14ac:dyDescent="0.25">
      <c r="A504" s="55" t="s">
        <v>622</v>
      </c>
      <c r="B504" s="57" t="s">
        <v>555</v>
      </c>
      <c r="C504" s="48" t="s">
        <v>209</v>
      </c>
      <c r="D504" s="8" t="s">
        <v>468</v>
      </c>
      <c r="E504" s="40">
        <v>92</v>
      </c>
      <c r="F504" s="40">
        <v>92</v>
      </c>
      <c r="G504" s="40" t="s">
        <v>392</v>
      </c>
      <c r="H504" s="40">
        <v>89</v>
      </c>
      <c r="I504" s="40" t="s">
        <v>392</v>
      </c>
    </row>
    <row r="505" spans="1:9" ht="80.25" customHeight="1" x14ac:dyDescent="0.25">
      <c r="A505" s="55"/>
      <c r="B505" s="57"/>
      <c r="C505" s="48" t="s">
        <v>194</v>
      </c>
      <c r="D505" s="8" t="s">
        <v>15</v>
      </c>
      <c r="E505" s="40">
        <v>8490.7999999999993</v>
      </c>
      <c r="F505" s="40">
        <v>8490.7999999999993</v>
      </c>
      <c r="G505" s="40">
        <v>8490.7999999999993</v>
      </c>
      <c r="H505" s="40">
        <v>8490.7999999999993</v>
      </c>
      <c r="I505" s="40">
        <f t="shared" si="14"/>
        <v>100</v>
      </c>
    </row>
    <row r="506" spans="1:9" ht="31.5" x14ac:dyDescent="0.25">
      <c r="A506" s="55" t="s">
        <v>623</v>
      </c>
      <c r="B506" s="57" t="s">
        <v>556</v>
      </c>
      <c r="C506" s="48" t="s">
        <v>209</v>
      </c>
      <c r="D506" s="8" t="s">
        <v>468</v>
      </c>
      <c r="E506" s="40">
        <v>55</v>
      </c>
      <c r="F506" s="40">
        <v>55</v>
      </c>
      <c r="G506" s="40" t="s">
        <v>392</v>
      </c>
      <c r="H506" s="40">
        <v>53</v>
      </c>
      <c r="I506" s="40" t="s">
        <v>392</v>
      </c>
    </row>
    <row r="507" spans="1:9" ht="78.75" customHeight="1" x14ac:dyDescent="0.25">
      <c r="A507" s="55"/>
      <c r="B507" s="57"/>
      <c r="C507" s="48" t="s">
        <v>194</v>
      </c>
      <c r="D507" s="8" t="s">
        <v>15</v>
      </c>
      <c r="E507" s="40">
        <v>5076</v>
      </c>
      <c r="F507" s="40">
        <v>5076</v>
      </c>
      <c r="G507" s="40">
        <v>5076</v>
      </c>
      <c r="H507" s="40">
        <v>5076</v>
      </c>
      <c r="I507" s="40">
        <f t="shared" si="14"/>
        <v>100</v>
      </c>
    </row>
    <row r="508" spans="1:9" ht="31.5" x14ac:dyDescent="0.25">
      <c r="A508" s="55" t="s">
        <v>624</v>
      </c>
      <c r="B508" s="57" t="s">
        <v>557</v>
      </c>
      <c r="C508" s="48" t="s">
        <v>209</v>
      </c>
      <c r="D508" s="8" t="s">
        <v>468</v>
      </c>
      <c r="E508" s="40">
        <v>53</v>
      </c>
      <c r="F508" s="40">
        <v>53</v>
      </c>
      <c r="G508" s="40" t="s">
        <v>392</v>
      </c>
      <c r="H508" s="40">
        <v>50</v>
      </c>
      <c r="I508" s="40" t="s">
        <v>392</v>
      </c>
    </row>
    <row r="509" spans="1:9" ht="53.25" customHeight="1" x14ac:dyDescent="0.25">
      <c r="A509" s="55"/>
      <c r="B509" s="57"/>
      <c r="C509" s="48" t="s">
        <v>194</v>
      </c>
      <c r="D509" s="8" t="s">
        <v>15</v>
      </c>
      <c r="E509" s="40">
        <v>4891.5</v>
      </c>
      <c r="F509" s="40">
        <v>4891.5</v>
      </c>
      <c r="G509" s="40">
        <v>4891.5</v>
      </c>
      <c r="H509" s="40">
        <v>4891.5</v>
      </c>
      <c r="I509" s="40">
        <f t="shared" si="14"/>
        <v>100</v>
      </c>
    </row>
    <row r="510" spans="1:9" ht="31.5" x14ac:dyDescent="0.25">
      <c r="A510" s="55" t="s">
        <v>625</v>
      </c>
      <c r="B510" s="57" t="s">
        <v>558</v>
      </c>
      <c r="C510" s="48" t="s">
        <v>209</v>
      </c>
      <c r="D510" s="8" t="s">
        <v>468</v>
      </c>
      <c r="E510" s="40">
        <v>80</v>
      </c>
      <c r="F510" s="40">
        <v>80</v>
      </c>
      <c r="G510" s="40" t="s">
        <v>392</v>
      </c>
      <c r="H510" s="40">
        <v>76</v>
      </c>
      <c r="I510" s="40" t="s">
        <v>392</v>
      </c>
    </row>
    <row r="511" spans="1:9" ht="78" customHeight="1" x14ac:dyDescent="0.25">
      <c r="A511" s="55"/>
      <c r="B511" s="57"/>
      <c r="C511" s="48" t="s">
        <v>194</v>
      </c>
      <c r="D511" s="8" t="s">
        <v>15</v>
      </c>
      <c r="E511" s="40">
        <v>7383.3</v>
      </c>
      <c r="F511" s="40">
        <v>7383.3</v>
      </c>
      <c r="G511" s="40">
        <v>7383.3</v>
      </c>
      <c r="H511" s="40">
        <v>7383.3</v>
      </c>
      <c r="I511" s="40">
        <f t="shared" si="14"/>
        <v>100</v>
      </c>
    </row>
    <row r="512" spans="1:9" ht="67.5" customHeight="1" x14ac:dyDescent="0.25">
      <c r="A512" s="55" t="s">
        <v>626</v>
      </c>
      <c r="B512" s="57" t="s">
        <v>559</v>
      </c>
      <c r="C512" s="48" t="s">
        <v>209</v>
      </c>
      <c r="D512" s="8" t="s">
        <v>468</v>
      </c>
      <c r="E512" s="40">
        <v>63</v>
      </c>
      <c r="F512" s="40">
        <v>63</v>
      </c>
      <c r="G512" s="40" t="s">
        <v>392</v>
      </c>
      <c r="H512" s="40">
        <v>57</v>
      </c>
      <c r="I512" s="40" t="s">
        <v>392</v>
      </c>
    </row>
    <row r="513" spans="1:9" ht="81.75" customHeight="1" x14ac:dyDescent="0.25">
      <c r="A513" s="55"/>
      <c r="B513" s="57"/>
      <c r="C513" s="48" t="s">
        <v>194</v>
      </c>
      <c r="D513" s="8" t="s">
        <v>15</v>
      </c>
      <c r="E513" s="40">
        <v>5814.4</v>
      </c>
      <c r="F513" s="40">
        <v>5814.4</v>
      </c>
      <c r="G513" s="40">
        <v>5814.4</v>
      </c>
      <c r="H513" s="40">
        <v>5814.4</v>
      </c>
      <c r="I513" s="40">
        <f t="shared" si="14"/>
        <v>100</v>
      </c>
    </row>
    <row r="514" spans="1:9" ht="31.5" x14ac:dyDescent="0.25">
      <c r="A514" s="55" t="s">
        <v>627</v>
      </c>
      <c r="B514" s="57" t="s">
        <v>560</v>
      </c>
      <c r="C514" s="48" t="s">
        <v>209</v>
      </c>
      <c r="D514" s="8" t="s">
        <v>468</v>
      </c>
      <c r="E514" s="40">
        <v>55</v>
      </c>
      <c r="F514" s="40">
        <v>55</v>
      </c>
      <c r="G514" s="40" t="s">
        <v>392</v>
      </c>
      <c r="H514" s="40">
        <v>53</v>
      </c>
      <c r="I514" s="40" t="s">
        <v>392</v>
      </c>
    </row>
    <row r="515" spans="1:9" ht="54.75" customHeight="1" x14ac:dyDescent="0.25">
      <c r="A515" s="55"/>
      <c r="B515" s="57"/>
      <c r="C515" s="48" t="s">
        <v>194</v>
      </c>
      <c r="D515" s="8" t="s">
        <v>15</v>
      </c>
      <c r="E515" s="40">
        <v>5076.1000000000004</v>
      </c>
      <c r="F515" s="40">
        <v>5076.1000000000004</v>
      </c>
      <c r="G515" s="40">
        <v>5076.1000000000004</v>
      </c>
      <c r="H515" s="40">
        <v>5076.1000000000004</v>
      </c>
      <c r="I515" s="40">
        <f t="shared" si="14"/>
        <v>100</v>
      </c>
    </row>
    <row r="516" spans="1:9" ht="31.5" x14ac:dyDescent="0.25">
      <c r="A516" s="55" t="s">
        <v>628</v>
      </c>
      <c r="B516" s="57" t="s">
        <v>561</v>
      </c>
      <c r="C516" s="48" t="s">
        <v>209</v>
      </c>
      <c r="D516" s="8" t="s">
        <v>468</v>
      </c>
      <c r="E516" s="40">
        <v>14</v>
      </c>
      <c r="F516" s="40">
        <v>14</v>
      </c>
      <c r="G516" s="40" t="s">
        <v>392</v>
      </c>
      <c r="H516" s="40">
        <v>13</v>
      </c>
      <c r="I516" s="40" t="s">
        <v>392</v>
      </c>
    </row>
    <row r="517" spans="1:9" ht="53.25" customHeight="1" x14ac:dyDescent="0.25">
      <c r="A517" s="55"/>
      <c r="B517" s="57"/>
      <c r="C517" s="48" t="s">
        <v>194</v>
      </c>
      <c r="D517" s="8" t="s">
        <v>15</v>
      </c>
      <c r="E517" s="40">
        <v>1292.0999999999999</v>
      </c>
      <c r="F517" s="40">
        <v>1292.0999999999999</v>
      </c>
      <c r="G517" s="40">
        <v>1292.0999999999999</v>
      </c>
      <c r="H517" s="40">
        <v>1292.0999999999999</v>
      </c>
      <c r="I517" s="40">
        <f t="shared" si="14"/>
        <v>100</v>
      </c>
    </row>
    <row r="518" spans="1:9" ht="31.5" x14ac:dyDescent="0.25">
      <c r="A518" s="55" t="s">
        <v>629</v>
      </c>
      <c r="B518" s="57" t="s">
        <v>562</v>
      </c>
      <c r="C518" s="48" t="s">
        <v>209</v>
      </c>
      <c r="D518" s="8" t="s">
        <v>468</v>
      </c>
      <c r="E518" s="40">
        <v>86</v>
      </c>
      <c r="F518" s="40">
        <v>86</v>
      </c>
      <c r="G518" s="40" t="s">
        <v>392</v>
      </c>
      <c r="H518" s="40">
        <v>93</v>
      </c>
      <c r="I518" s="40" t="s">
        <v>392</v>
      </c>
    </row>
    <row r="519" spans="1:9" ht="79.5" customHeight="1" x14ac:dyDescent="0.25">
      <c r="A519" s="55"/>
      <c r="B519" s="60"/>
      <c r="C519" s="48" t="s">
        <v>194</v>
      </c>
      <c r="D519" s="8" t="s">
        <v>15</v>
      </c>
      <c r="E519" s="40">
        <v>13344.75</v>
      </c>
      <c r="F519" s="40">
        <v>13613.81</v>
      </c>
      <c r="G519" s="40">
        <v>13613.81</v>
      </c>
      <c r="H519" s="40">
        <v>13613.81</v>
      </c>
      <c r="I519" s="40">
        <f t="shared" ref="I519:I581" si="15">H519/G519%</f>
        <v>99.999999999999986</v>
      </c>
    </row>
    <row r="520" spans="1:9" ht="31.5" x14ac:dyDescent="0.25">
      <c r="A520" s="55" t="s">
        <v>630</v>
      </c>
      <c r="B520" s="57" t="s">
        <v>563</v>
      </c>
      <c r="C520" s="48" t="s">
        <v>209</v>
      </c>
      <c r="D520" s="8" t="s">
        <v>468</v>
      </c>
      <c r="E520" s="40">
        <v>105</v>
      </c>
      <c r="F520" s="40">
        <v>105</v>
      </c>
      <c r="G520" s="40" t="s">
        <v>392</v>
      </c>
      <c r="H520" s="40">
        <v>96</v>
      </c>
      <c r="I520" s="40" t="s">
        <v>392</v>
      </c>
    </row>
    <row r="521" spans="1:9" ht="54.75" customHeight="1" x14ac:dyDescent="0.25">
      <c r="A521" s="55"/>
      <c r="B521" s="60"/>
      <c r="C521" s="48" t="s">
        <v>194</v>
      </c>
      <c r="D521" s="8" t="s">
        <v>15</v>
      </c>
      <c r="E521" s="40">
        <v>16346.68</v>
      </c>
      <c r="F521" s="40">
        <v>16676.27</v>
      </c>
      <c r="G521" s="40">
        <v>16676.27</v>
      </c>
      <c r="H521" s="40">
        <v>16676.27</v>
      </c>
      <c r="I521" s="40">
        <f t="shared" si="15"/>
        <v>100</v>
      </c>
    </row>
    <row r="522" spans="1:9" ht="31.5" x14ac:dyDescent="0.25">
      <c r="A522" s="55" t="s">
        <v>631</v>
      </c>
      <c r="B522" s="57" t="s">
        <v>564</v>
      </c>
      <c r="C522" s="48" t="s">
        <v>209</v>
      </c>
      <c r="D522" s="8" t="s">
        <v>468</v>
      </c>
      <c r="E522" s="40">
        <v>8</v>
      </c>
      <c r="F522" s="40">
        <v>8</v>
      </c>
      <c r="G522" s="40" t="s">
        <v>392</v>
      </c>
      <c r="H522" s="43">
        <v>7</v>
      </c>
      <c r="I522" s="43" t="s">
        <v>392</v>
      </c>
    </row>
    <row r="523" spans="1:9" ht="55.5" customHeight="1" x14ac:dyDescent="0.25">
      <c r="A523" s="55"/>
      <c r="B523" s="60"/>
      <c r="C523" s="48" t="s">
        <v>194</v>
      </c>
      <c r="D523" s="8" t="s">
        <v>15</v>
      </c>
      <c r="E523" s="40">
        <v>1261.32</v>
      </c>
      <c r="F523" s="40">
        <v>1286.75</v>
      </c>
      <c r="G523" s="40">
        <v>1286.75</v>
      </c>
      <c r="H523" s="43">
        <v>1286.75</v>
      </c>
      <c r="I523" s="43">
        <f t="shared" si="15"/>
        <v>100</v>
      </c>
    </row>
    <row r="524" spans="1:9" ht="31.5" x14ac:dyDescent="0.25">
      <c r="A524" s="55" t="s">
        <v>632</v>
      </c>
      <c r="B524" s="57" t="s">
        <v>565</v>
      </c>
      <c r="C524" s="48" t="s">
        <v>209</v>
      </c>
      <c r="D524" s="8" t="s">
        <v>468</v>
      </c>
      <c r="E524" s="40">
        <v>4</v>
      </c>
      <c r="F524" s="40">
        <v>4</v>
      </c>
      <c r="G524" s="40" t="s">
        <v>392</v>
      </c>
      <c r="H524" s="43">
        <v>3.75</v>
      </c>
      <c r="I524" s="43" t="s">
        <v>392</v>
      </c>
    </row>
    <row r="525" spans="1:9" ht="80.25" customHeight="1" x14ac:dyDescent="0.25">
      <c r="A525" s="55"/>
      <c r="B525" s="60"/>
      <c r="C525" s="48" t="s">
        <v>194</v>
      </c>
      <c r="D525" s="8" t="s">
        <v>15</v>
      </c>
      <c r="E525" s="40">
        <v>580.20000000000005</v>
      </c>
      <c r="F525" s="40">
        <v>591.90000000000009</v>
      </c>
      <c r="G525" s="40">
        <v>591.9</v>
      </c>
      <c r="H525" s="40">
        <v>591.9</v>
      </c>
      <c r="I525" s="40">
        <f t="shared" si="15"/>
        <v>100</v>
      </c>
    </row>
    <row r="526" spans="1:9" ht="31.5" x14ac:dyDescent="0.25">
      <c r="A526" s="55" t="s">
        <v>633</v>
      </c>
      <c r="B526" s="57" t="s">
        <v>566</v>
      </c>
      <c r="C526" s="48" t="s">
        <v>209</v>
      </c>
      <c r="D526" s="8" t="s">
        <v>468</v>
      </c>
      <c r="E526" s="40">
        <v>164</v>
      </c>
      <c r="F526" s="40">
        <v>164</v>
      </c>
      <c r="G526" s="40" t="s">
        <v>392</v>
      </c>
      <c r="H526" s="40">
        <v>165</v>
      </c>
      <c r="I526" s="40" t="s">
        <v>392</v>
      </c>
    </row>
    <row r="527" spans="1:9" ht="56.25" customHeight="1" x14ac:dyDescent="0.25">
      <c r="A527" s="55"/>
      <c r="B527" s="60"/>
      <c r="C527" s="48" t="s">
        <v>194</v>
      </c>
      <c r="D527" s="8" t="s">
        <v>15</v>
      </c>
      <c r="E527" s="40">
        <v>21104.47</v>
      </c>
      <c r="F527" s="40">
        <v>21529.99</v>
      </c>
      <c r="G527" s="40">
        <v>21529.99</v>
      </c>
      <c r="H527" s="40">
        <v>21529.99</v>
      </c>
      <c r="I527" s="40">
        <f t="shared" si="15"/>
        <v>100</v>
      </c>
    </row>
    <row r="528" spans="1:9" ht="31.5" x14ac:dyDescent="0.25">
      <c r="A528" s="55" t="s">
        <v>634</v>
      </c>
      <c r="B528" s="57" t="s">
        <v>567</v>
      </c>
      <c r="C528" s="48" t="s">
        <v>209</v>
      </c>
      <c r="D528" s="8" t="s">
        <v>468</v>
      </c>
      <c r="E528" s="40">
        <v>159</v>
      </c>
      <c r="F528" s="40">
        <v>159</v>
      </c>
      <c r="G528" s="40" t="s">
        <v>392</v>
      </c>
      <c r="H528" s="40">
        <v>160</v>
      </c>
      <c r="I528" s="40" t="s">
        <v>392</v>
      </c>
    </row>
    <row r="529" spans="1:9" ht="54.75" customHeight="1" x14ac:dyDescent="0.25">
      <c r="A529" s="55"/>
      <c r="B529" s="60"/>
      <c r="C529" s="48" t="s">
        <v>194</v>
      </c>
      <c r="D529" s="8" t="s">
        <v>15</v>
      </c>
      <c r="E529" s="40">
        <v>20484.77</v>
      </c>
      <c r="F529" s="40">
        <v>20897.79</v>
      </c>
      <c r="G529" s="40">
        <v>20897.79</v>
      </c>
      <c r="H529" s="40">
        <v>20897.79</v>
      </c>
      <c r="I529" s="40">
        <f t="shared" si="15"/>
        <v>100</v>
      </c>
    </row>
    <row r="530" spans="1:9" ht="31.5" x14ac:dyDescent="0.25">
      <c r="A530" s="55" t="s">
        <v>635</v>
      </c>
      <c r="B530" s="57" t="s">
        <v>568</v>
      </c>
      <c r="C530" s="48" t="s">
        <v>209</v>
      </c>
      <c r="D530" s="8" t="s">
        <v>468</v>
      </c>
      <c r="E530" s="40">
        <v>6</v>
      </c>
      <c r="F530" s="40">
        <v>6</v>
      </c>
      <c r="G530" s="40" t="s">
        <v>392</v>
      </c>
      <c r="H530" s="40">
        <v>6</v>
      </c>
      <c r="I530" s="40" t="s">
        <v>392</v>
      </c>
    </row>
    <row r="531" spans="1:9" ht="80.25" customHeight="1" x14ac:dyDescent="0.25">
      <c r="A531" s="55"/>
      <c r="B531" s="60"/>
      <c r="C531" s="48" t="s">
        <v>194</v>
      </c>
      <c r="D531" s="8" t="s">
        <v>15</v>
      </c>
      <c r="E531" s="40">
        <v>791.85</v>
      </c>
      <c r="F531" s="40">
        <v>807.82</v>
      </c>
      <c r="G531" s="40">
        <v>807.82</v>
      </c>
      <c r="H531" s="40">
        <v>807.82</v>
      </c>
      <c r="I531" s="40">
        <f t="shared" si="15"/>
        <v>100</v>
      </c>
    </row>
    <row r="532" spans="1:9" ht="39" customHeight="1" x14ac:dyDescent="0.25">
      <c r="A532" s="55" t="s">
        <v>636</v>
      </c>
      <c r="B532" s="57" t="s">
        <v>569</v>
      </c>
      <c r="C532" s="48" t="s">
        <v>209</v>
      </c>
      <c r="D532" s="8" t="s">
        <v>468</v>
      </c>
      <c r="E532" s="40">
        <v>5</v>
      </c>
      <c r="F532" s="40">
        <v>5</v>
      </c>
      <c r="G532" s="40" t="s">
        <v>392</v>
      </c>
      <c r="H532" s="40">
        <v>5</v>
      </c>
      <c r="I532" s="40" t="s">
        <v>392</v>
      </c>
    </row>
    <row r="533" spans="1:9" ht="55.5" customHeight="1" x14ac:dyDescent="0.25">
      <c r="A533" s="55"/>
      <c r="B533" s="60"/>
      <c r="C533" s="48" t="s">
        <v>194</v>
      </c>
      <c r="D533" s="8" t="s">
        <v>15</v>
      </c>
      <c r="E533" s="40">
        <v>654.14</v>
      </c>
      <c r="F533" s="40">
        <v>667.33</v>
      </c>
      <c r="G533" s="40">
        <v>667.33</v>
      </c>
      <c r="H533" s="40">
        <v>667.33</v>
      </c>
      <c r="I533" s="40">
        <f t="shared" si="15"/>
        <v>100</v>
      </c>
    </row>
    <row r="534" spans="1:9" ht="31.5" x14ac:dyDescent="0.25">
      <c r="A534" s="55" t="s">
        <v>637</v>
      </c>
      <c r="B534" s="57" t="s">
        <v>570</v>
      </c>
      <c r="C534" s="48" t="s">
        <v>209</v>
      </c>
      <c r="D534" s="8" t="s">
        <v>468</v>
      </c>
      <c r="E534" s="40">
        <v>86</v>
      </c>
      <c r="F534" s="40">
        <v>86</v>
      </c>
      <c r="G534" s="40" t="s">
        <v>392</v>
      </c>
      <c r="H534" s="40">
        <v>84</v>
      </c>
      <c r="I534" s="40" t="s">
        <v>392</v>
      </c>
    </row>
    <row r="535" spans="1:9" ht="56.25" customHeight="1" x14ac:dyDescent="0.25">
      <c r="A535" s="55"/>
      <c r="B535" s="60"/>
      <c r="C535" s="48" t="s">
        <v>194</v>
      </c>
      <c r="D535" s="8" t="s">
        <v>15</v>
      </c>
      <c r="E535" s="40">
        <f>8899185.25/1000</f>
        <v>8899.1852500000005</v>
      </c>
      <c r="F535" s="40">
        <f>5899185.25/1000</f>
        <v>5899.1852500000005</v>
      </c>
      <c r="G535" s="40">
        <f>5899185.25/1000</f>
        <v>5899.1852500000005</v>
      </c>
      <c r="H535" s="40">
        <f>5343820.65/1000</f>
        <v>5343.8206500000006</v>
      </c>
      <c r="I535" s="40">
        <f t="shared" si="15"/>
        <v>90.58574063257295</v>
      </c>
    </row>
    <row r="536" spans="1:9" ht="31.5" x14ac:dyDescent="0.25">
      <c r="A536" s="55" t="s">
        <v>638</v>
      </c>
      <c r="B536" s="57" t="s">
        <v>571</v>
      </c>
      <c r="C536" s="48" t="s">
        <v>209</v>
      </c>
      <c r="D536" s="8" t="s">
        <v>468</v>
      </c>
      <c r="E536" s="40">
        <v>27</v>
      </c>
      <c r="F536" s="40">
        <v>27</v>
      </c>
      <c r="G536" s="40" t="s">
        <v>392</v>
      </c>
      <c r="H536" s="40">
        <v>25</v>
      </c>
      <c r="I536" s="40" t="s">
        <v>392</v>
      </c>
    </row>
    <row r="537" spans="1:9" ht="51" customHeight="1" x14ac:dyDescent="0.25">
      <c r="A537" s="55"/>
      <c r="B537" s="60"/>
      <c r="C537" s="48" t="s">
        <v>194</v>
      </c>
      <c r="D537" s="8" t="s">
        <v>15</v>
      </c>
      <c r="E537" s="40">
        <f>6214446.84/1000</f>
        <v>6214.4468399999996</v>
      </c>
      <c r="F537" s="40">
        <f>11214446.84/1000</f>
        <v>11214.446840000001</v>
      </c>
      <c r="G537" s="40">
        <f>11214446.84/1000</f>
        <v>11214.446840000001</v>
      </c>
      <c r="H537" s="40">
        <f>11140427.53/1000</f>
        <v>11140.427529999999</v>
      </c>
      <c r="I537" s="40">
        <f t="shared" si="15"/>
        <v>99.339964680772411</v>
      </c>
    </row>
    <row r="538" spans="1:9" ht="31.5" x14ac:dyDescent="0.25">
      <c r="A538" s="55" t="s">
        <v>639</v>
      </c>
      <c r="B538" s="57" t="s">
        <v>572</v>
      </c>
      <c r="C538" s="48" t="s">
        <v>209</v>
      </c>
      <c r="D538" s="8" t="s">
        <v>468</v>
      </c>
      <c r="E538" s="40">
        <v>3</v>
      </c>
      <c r="F538" s="40">
        <v>3</v>
      </c>
      <c r="G538" s="40" t="s">
        <v>392</v>
      </c>
      <c r="H538" s="40">
        <v>3</v>
      </c>
      <c r="I538" s="40" t="s">
        <v>392</v>
      </c>
    </row>
    <row r="539" spans="1:9" ht="81" customHeight="1" x14ac:dyDescent="0.25">
      <c r="A539" s="55"/>
      <c r="B539" s="60"/>
      <c r="C539" s="48" t="s">
        <v>194</v>
      </c>
      <c r="D539" s="8" t="s">
        <v>15</v>
      </c>
      <c r="E539" s="40">
        <f>2409963.77/1000</f>
        <v>2409.9637699999998</v>
      </c>
      <c r="F539" s="40">
        <f>5409963.77/1000</f>
        <v>5409.9637699999994</v>
      </c>
      <c r="G539" s="40">
        <f>5409963.77/1000</f>
        <v>5409.9637699999994</v>
      </c>
      <c r="H539" s="40">
        <f>5536479.28/1000</f>
        <v>5536.4792800000005</v>
      </c>
      <c r="I539" s="40">
        <f t="shared" si="15"/>
        <v>102.33856482924286</v>
      </c>
    </row>
    <row r="540" spans="1:9" ht="31.5" x14ac:dyDescent="0.25">
      <c r="A540" s="55" t="s">
        <v>640</v>
      </c>
      <c r="B540" s="57" t="s">
        <v>573</v>
      </c>
      <c r="C540" s="48" t="s">
        <v>209</v>
      </c>
      <c r="D540" s="8" t="s">
        <v>468</v>
      </c>
      <c r="E540" s="40">
        <v>48</v>
      </c>
      <c r="F540" s="40">
        <v>48</v>
      </c>
      <c r="G540" s="40" t="s">
        <v>392</v>
      </c>
      <c r="H540" s="40">
        <v>49</v>
      </c>
      <c r="I540" s="40" t="s">
        <v>392</v>
      </c>
    </row>
    <row r="541" spans="1:9" ht="56.25" customHeight="1" x14ac:dyDescent="0.25">
      <c r="A541" s="55"/>
      <c r="B541" s="60"/>
      <c r="C541" s="48" t="s">
        <v>194</v>
      </c>
      <c r="D541" s="8" t="s">
        <v>15</v>
      </c>
      <c r="E541" s="40">
        <f>5456770.25/1000</f>
        <v>5456.7702499999996</v>
      </c>
      <c r="F541" s="40">
        <f>6456770.25/1000</f>
        <v>6456.7702499999996</v>
      </c>
      <c r="G541" s="40">
        <f>6456770.25/1000</f>
        <v>6456.7702499999996</v>
      </c>
      <c r="H541" s="40">
        <f>6266067.52/1000</f>
        <v>6266.0675199999996</v>
      </c>
      <c r="I541" s="40">
        <f t="shared" si="15"/>
        <v>97.046468704690241</v>
      </c>
    </row>
    <row r="542" spans="1:9" ht="31.5" x14ac:dyDescent="0.25">
      <c r="A542" s="55" t="s">
        <v>641</v>
      </c>
      <c r="B542" s="57" t="s">
        <v>574</v>
      </c>
      <c r="C542" s="48" t="s">
        <v>209</v>
      </c>
      <c r="D542" s="8" t="s">
        <v>468</v>
      </c>
      <c r="E542" s="40">
        <v>10</v>
      </c>
      <c r="F542" s="40">
        <v>10</v>
      </c>
      <c r="G542" s="40" t="s">
        <v>392</v>
      </c>
      <c r="H542" s="40">
        <v>10</v>
      </c>
      <c r="I542" s="40" t="s">
        <v>392</v>
      </c>
    </row>
    <row r="543" spans="1:9" ht="63" customHeight="1" x14ac:dyDescent="0.25">
      <c r="A543" s="55"/>
      <c r="B543" s="60"/>
      <c r="C543" s="48" t="s">
        <v>194</v>
      </c>
      <c r="D543" s="8" t="s">
        <v>15</v>
      </c>
      <c r="E543" s="40">
        <f>3788499.73/1000</f>
        <v>3788.49973</v>
      </c>
      <c r="F543" s="40">
        <f>4788499.73/1000</f>
        <v>4788.4997300000005</v>
      </c>
      <c r="G543" s="40">
        <f>4788499.73/1000</f>
        <v>4788.4997300000005</v>
      </c>
      <c r="H543" s="40">
        <f>4917058.01/1000</f>
        <v>4917.0580099999997</v>
      </c>
      <c r="I543" s="40">
        <f t="shared" si="15"/>
        <v>102.68472981620069</v>
      </c>
    </row>
    <row r="544" spans="1:9" ht="31.5" x14ac:dyDescent="0.25">
      <c r="A544" s="55" t="s">
        <v>642</v>
      </c>
      <c r="B544" s="57" t="s">
        <v>575</v>
      </c>
      <c r="C544" s="48" t="s">
        <v>209</v>
      </c>
      <c r="D544" s="8" t="s">
        <v>468</v>
      </c>
      <c r="E544" s="40">
        <v>60</v>
      </c>
      <c r="F544" s="40">
        <v>60</v>
      </c>
      <c r="G544" s="40" t="s">
        <v>392</v>
      </c>
      <c r="H544" s="40">
        <v>55</v>
      </c>
      <c r="I544" s="40" t="s">
        <v>392</v>
      </c>
    </row>
    <row r="545" spans="1:9" ht="56.25" customHeight="1" x14ac:dyDescent="0.25">
      <c r="A545" s="55"/>
      <c r="B545" s="60"/>
      <c r="C545" s="48" t="s">
        <v>194</v>
      </c>
      <c r="D545" s="8" t="s">
        <v>15</v>
      </c>
      <c r="E545" s="40">
        <v>3227.4978900000001</v>
      </c>
      <c r="F545" s="40">
        <v>3227.4978900000001</v>
      </c>
      <c r="G545" s="40">
        <v>3227.4978900000001</v>
      </c>
      <c r="H545" s="40">
        <v>3200.0119799999998</v>
      </c>
      <c r="I545" s="40">
        <f t="shared" si="15"/>
        <v>99.148383331708388</v>
      </c>
    </row>
    <row r="546" spans="1:9" ht="31.5" x14ac:dyDescent="0.25">
      <c r="A546" s="55" t="s">
        <v>643</v>
      </c>
      <c r="B546" s="57" t="s">
        <v>576</v>
      </c>
      <c r="C546" s="48" t="s">
        <v>209</v>
      </c>
      <c r="D546" s="8" t="s">
        <v>468</v>
      </c>
      <c r="E546" s="40">
        <v>39</v>
      </c>
      <c r="F546" s="40">
        <v>39</v>
      </c>
      <c r="G546" s="40" t="s">
        <v>392</v>
      </c>
      <c r="H546" s="40">
        <v>39</v>
      </c>
      <c r="I546" s="40" t="s">
        <v>392</v>
      </c>
    </row>
    <row r="547" spans="1:9" ht="56.25" customHeight="1" x14ac:dyDescent="0.25">
      <c r="A547" s="55"/>
      <c r="B547" s="60"/>
      <c r="C547" s="48" t="s">
        <v>194</v>
      </c>
      <c r="D547" s="8" t="s">
        <v>15</v>
      </c>
      <c r="E547" s="40">
        <v>6239.1200499999995</v>
      </c>
      <c r="F547" s="40">
        <v>8239.1200499999995</v>
      </c>
      <c r="G547" s="40">
        <v>8239.1200499999995</v>
      </c>
      <c r="H547" s="40">
        <v>8740.5257500000007</v>
      </c>
      <c r="I547" s="40">
        <f t="shared" si="15"/>
        <v>106.08567052011824</v>
      </c>
    </row>
    <row r="548" spans="1:9" ht="31.5" x14ac:dyDescent="0.25">
      <c r="A548" s="55" t="s">
        <v>644</v>
      </c>
      <c r="B548" s="57" t="s">
        <v>577</v>
      </c>
      <c r="C548" s="48" t="s">
        <v>209</v>
      </c>
      <c r="D548" s="8" t="s">
        <v>468</v>
      </c>
      <c r="E548" s="40">
        <v>10</v>
      </c>
      <c r="F548" s="40">
        <v>10</v>
      </c>
      <c r="G548" s="40" t="s">
        <v>392</v>
      </c>
      <c r="H548" s="40">
        <v>9</v>
      </c>
      <c r="I548" s="40" t="s">
        <v>392</v>
      </c>
    </row>
    <row r="549" spans="1:9" ht="78" customHeight="1" x14ac:dyDescent="0.25">
      <c r="A549" s="55"/>
      <c r="B549" s="60"/>
      <c r="C549" s="48" t="s">
        <v>194</v>
      </c>
      <c r="D549" s="8" t="s">
        <v>15</v>
      </c>
      <c r="E549" s="40">
        <v>2207.72876</v>
      </c>
      <c r="F549" s="40">
        <v>3207.72876</v>
      </c>
      <c r="G549" s="40">
        <v>3207.72876</v>
      </c>
      <c r="H549" s="40">
        <v>3079.33043</v>
      </c>
      <c r="I549" s="40">
        <f t="shared" si="15"/>
        <v>95.997219852217185</v>
      </c>
    </row>
    <row r="550" spans="1:9" ht="31.5" x14ac:dyDescent="0.25">
      <c r="A550" s="55" t="s">
        <v>645</v>
      </c>
      <c r="B550" s="57" t="s">
        <v>578</v>
      </c>
      <c r="C550" s="48" t="s">
        <v>209</v>
      </c>
      <c r="D550" s="8" t="s">
        <v>468</v>
      </c>
      <c r="E550" s="40">
        <v>24</v>
      </c>
      <c r="F550" s="40">
        <v>24</v>
      </c>
      <c r="G550" s="40" t="s">
        <v>392</v>
      </c>
      <c r="H550" s="40">
        <v>24</v>
      </c>
      <c r="I550" s="40" t="s">
        <v>392</v>
      </c>
    </row>
    <row r="551" spans="1:9" ht="54" customHeight="1" x14ac:dyDescent="0.25">
      <c r="A551" s="55"/>
      <c r="B551" s="60"/>
      <c r="C551" s="48" t="s">
        <v>194</v>
      </c>
      <c r="D551" s="8" t="s">
        <v>15</v>
      </c>
      <c r="E551" s="40">
        <v>4149.4419500000004</v>
      </c>
      <c r="F551" s="40">
        <v>2808.9419500000004</v>
      </c>
      <c r="G551" s="40">
        <v>2808.9419500000004</v>
      </c>
      <c r="H551" s="40">
        <v>2776.1498700000002</v>
      </c>
      <c r="I551" s="40">
        <f t="shared" si="15"/>
        <v>98.832582496053348</v>
      </c>
    </row>
    <row r="552" spans="1:9" ht="31.5" x14ac:dyDescent="0.25">
      <c r="A552" s="55" t="s">
        <v>646</v>
      </c>
      <c r="B552" s="57" t="s">
        <v>579</v>
      </c>
      <c r="C552" s="48" t="s">
        <v>209</v>
      </c>
      <c r="D552" s="8" t="s">
        <v>468</v>
      </c>
      <c r="E552" s="40">
        <v>40</v>
      </c>
      <c r="F552" s="40">
        <v>40</v>
      </c>
      <c r="G552" s="40" t="s">
        <v>392</v>
      </c>
      <c r="H552" s="40">
        <v>41</v>
      </c>
      <c r="I552" s="40" t="s">
        <v>392</v>
      </c>
    </row>
    <row r="553" spans="1:9" ht="54" customHeight="1" x14ac:dyDescent="0.25">
      <c r="A553" s="55"/>
      <c r="B553" s="60"/>
      <c r="C553" s="48" t="s">
        <v>194</v>
      </c>
      <c r="D553" s="8" t="s">
        <v>15</v>
      </c>
      <c r="E553" s="40">
        <v>5015.5262899999998</v>
      </c>
      <c r="F553" s="40">
        <v>5015.5262899999998</v>
      </c>
      <c r="G553" s="40">
        <v>5015.5262899999998</v>
      </c>
      <c r="H553" s="40">
        <v>5317.7806</v>
      </c>
      <c r="I553" s="40">
        <f t="shared" si="15"/>
        <v>106.02637275778292</v>
      </c>
    </row>
    <row r="554" spans="1:9" ht="31.5" x14ac:dyDescent="0.25">
      <c r="A554" s="55" t="s">
        <v>647</v>
      </c>
      <c r="B554" s="57" t="s">
        <v>580</v>
      </c>
      <c r="C554" s="48" t="s">
        <v>209</v>
      </c>
      <c r="D554" s="8" t="s">
        <v>468</v>
      </c>
      <c r="E554" s="40">
        <v>40</v>
      </c>
      <c r="F554" s="40">
        <v>40</v>
      </c>
      <c r="G554" s="40" t="s">
        <v>392</v>
      </c>
      <c r="H554" s="40">
        <v>36</v>
      </c>
      <c r="I554" s="40" t="s">
        <v>392</v>
      </c>
    </row>
    <row r="555" spans="1:9" ht="54" customHeight="1" x14ac:dyDescent="0.25">
      <c r="A555" s="55"/>
      <c r="B555" s="60"/>
      <c r="C555" s="48" t="s">
        <v>194</v>
      </c>
      <c r="D555" s="8" t="s">
        <v>15</v>
      </c>
      <c r="E555" s="40">
        <v>5445.2016599999997</v>
      </c>
      <c r="F555" s="40">
        <v>3445.2016600000002</v>
      </c>
      <c r="G555" s="40">
        <v>3445.2016600000002</v>
      </c>
      <c r="H555" s="40">
        <v>3551.8300299999996</v>
      </c>
      <c r="I555" s="40">
        <f t="shared" si="15"/>
        <v>103.09498196398755</v>
      </c>
    </row>
    <row r="556" spans="1:9" ht="31.5" x14ac:dyDescent="0.25">
      <c r="A556" s="55" t="s">
        <v>648</v>
      </c>
      <c r="B556" s="57" t="s">
        <v>581</v>
      </c>
      <c r="C556" s="48" t="s">
        <v>209</v>
      </c>
      <c r="D556" s="8" t="s">
        <v>468</v>
      </c>
      <c r="E556" s="40">
        <v>30</v>
      </c>
      <c r="F556" s="40">
        <v>30</v>
      </c>
      <c r="G556" s="40" t="s">
        <v>392</v>
      </c>
      <c r="H556" s="40">
        <v>28</v>
      </c>
      <c r="I556" s="40" t="s">
        <v>392</v>
      </c>
    </row>
    <row r="557" spans="1:9" ht="82.5" customHeight="1" x14ac:dyDescent="0.25">
      <c r="A557" s="55"/>
      <c r="B557" s="60"/>
      <c r="C557" s="48" t="s">
        <v>194</v>
      </c>
      <c r="D557" s="8" t="s">
        <v>15</v>
      </c>
      <c r="E557" s="40">
        <v>4996.8112000000001</v>
      </c>
      <c r="F557" s="40">
        <v>1996.8111999999999</v>
      </c>
      <c r="G557" s="40">
        <v>1996.8111999999999</v>
      </c>
      <c r="H557" s="40">
        <v>2013.7976999999998</v>
      </c>
      <c r="I557" s="40">
        <f t="shared" si="15"/>
        <v>100.85068132630667</v>
      </c>
    </row>
    <row r="558" spans="1:9" ht="31.5" x14ac:dyDescent="0.25">
      <c r="A558" s="55" t="s">
        <v>649</v>
      </c>
      <c r="B558" s="57" t="s">
        <v>582</v>
      </c>
      <c r="C558" s="48" t="s">
        <v>209</v>
      </c>
      <c r="D558" s="8" t="s">
        <v>468</v>
      </c>
      <c r="E558" s="40">
        <v>30</v>
      </c>
      <c r="F558" s="40">
        <v>30</v>
      </c>
      <c r="G558" s="40" t="s">
        <v>392</v>
      </c>
      <c r="H558" s="40">
        <v>28</v>
      </c>
      <c r="I558" s="40" t="s">
        <v>392</v>
      </c>
    </row>
    <row r="559" spans="1:9" ht="63" x14ac:dyDescent="0.25">
      <c r="A559" s="55"/>
      <c r="B559" s="60"/>
      <c r="C559" s="48" t="s">
        <v>194</v>
      </c>
      <c r="D559" s="8" t="s">
        <v>15</v>
      </c>
      <c r="E559" s="40">
        <v>4996.8112000000001</v>
      </c>
      <c r="F559" s="40">
        <v>1996.8111999999999</v>
      </c>
      <c r="G559" s="40">
        <v>1996.8111999999999</v>
      </c>
      <c r="H559" s="40">
        <v>1823.22549</v>
      </c>
      <c r="I559" s="40">
        <f t="shared" si="15"/>
        <v>91.30685414825399</v>
      </c>
    </row>
    <row r="560" spans="1:9" ht="31.5" x14ac:dyDescent="0.25">
      <c r="A560" s="55" t="s">
        <v>650</v>
      </c>
      <c r="B560" s="57" t="s">
        <v>583</v>
      </c>
      <c r="C560" s="48" t="s">
        <v>209</v>
      </c>
      <c r="D560" s="8" t="s">
        <v>468</v>
      </c>
      <c r="E560" s="40">
        <v>84</v>
      </c>
      <c r="F560" s="40">
        <v>66</v>
      </c>
      <c r="G560" s="40" t="s">
        <v>392</v>
      </c>
      <c r="H560" s="40">
        <v>66</v>
      </c>
      <c r="I560" s="40" t="s">
        <v>392</v>
      </c>
    </row>
    <row r="561" spans="1:9" ht="82.5" customHeight="1" x14ac:dyDescent="0.25">
      <c r="A561" s="55"/>
      <c r="B561" s="57"/>
      <c r="C561" s="48" t="s">
        <v>194</v>
      </c>
      <c r="D561" s="8" t="s">
        <v>15</v>
      </c>
      <c r="E561" s="40">
        <v>12787.194</v>
      </c>
      <c r="F561" s="40">
        <v>11227.87002</v>
      </c>
      <c r="G561" s="40">
        <v>11227.87002</v>
      </c>
      <c r="H561" s="40">
        <v>11227.87002</v>
      </c>
      <c r="I561" s="40">
        <f t="shared" si="15"/>
        <v>100</v>
      </c>
    </row>
    <row r="562" spans="1:9" ht="31.5" x14ac:dyDescent="0.25">
      <c r="A562" s="55" t="s">
        <v>651</v>
      </c>
      <c r="B562" s="57" t="s">
        <v>584</v>
      </c>
      <c r="C562" s="48" t="s">
        <v>209</v>
      </c>
      <c r="D562" s="8" t="s">
        <v>468</v>
      </c>
      <c r="E562" s="40">
        <v>60</v>
      </c>
      <c r="F562" s="40">
        <v>70</v>
      </c>
      <c r="G562" s="40" t="s">
        <v>392</v>
      </c>
      <c r="H562" s="40">
        <v>70</v>
      </c>
      <c r="I562" s="40" t="s">
        <v>392</v>
      </c>
    </row>
    <row r="563" spans="1:9" ht="51.75" customHeight="1" x14ac:dyDescent="0.25">
      <c r="A563" s="55"/>
      <c r="B563" s="57"/>
      <c r="C563" s="48" t="s">
        <v>194</v>
      </c>
      <c r="D563" s="8" t="s">
        <v>15</v>
      </c>
      <c r="E563" s="40">
        <v>16839.285</v>
      </c>
      <c r="F563" s="40">
        <v>18922.33483</v>
      </c>
      <c r="G563" s="40">
        <v>18922.33483</v>
      </c>
      <c r="H563" s="40">
        <v>18922.33483</v>
      </c>
      <c r="I563" s="40">
        <f t="shared" si="15"/>
        <v>100</v>
      </c>
    </row>
    <row r="564" spans="1:9" ht="31.5" x14ac:dyDescent="0.25">
      <c r="A564" s="55" t="s">
        <v>652</v>
      </c>
      <c r="B564" s="57" t="s">
        <v>585</v>
      </c>
      <c r="C564" s="48" t="s">
        <v>209</v>
      </c>
      <c r="D564" s="8" t="s">
        <v>468</v>
      </c>
      <c r="E564" s="40">
        <v>30</v>
      </c>
      <c r="F564" s="40">
        <v>30</v>
      </c>
      <c r="G564" s="40" t="s">
        <v>392</v>
      </c>
      <c r="H564" s="40">
        <v>30</v>
      </c>
      <c r="I564" s="40" t="s">
        <v>392</v>
      </c>
    </row>
    <row r="565" spans="1:9" ht="55.5" customHeight="1" x14ac:dyDescent="0.25">
      <c r="A565" s="55"/>
      <c r="B565" s="57"/>
      <c r="C565" s="48" t="s">
        <v>194</v>
      </c>
      <c r="D565" s="8" t="s">
        <v>15</v>
      </c>
      <c r="E565" s="40">
        <v>1652.527</v>
      </c>
      <c r="F565" s="40">
        <v>2752.8795</v>
      </c>
      <c r="G565" s="40">
        <v>2752.8795</v>
      </c>
      <c r="H565" s="40">
        <v>2752.8795</v>
      </c>
      <c r="I565" s="40">
        <f t="shared" si="15"/>
        <v>100</v>
      </c>
    </row>
    <row r="566" spans="1:9" ht="31.5" x14ac:dyDescent="0.25">
      <c r="A566" s="55" t="s">
        <v>653</v>
      </c>
      <c r="B566" s="57" t="s">
        <v>586</v>
      </c>
      <c r="C566" s="48" t="s">
        <v>209</v>
      </c>
      <c r="D566" s="8" t="s">
        <v>468</v>
      </c>
      <c r="E566" s="40">
        <v>120</v>
      </c>
      <c r="F566" s="40">
        <v>100</v>
      </c>
      <c r="G566" s="40" t="s">
        <v>392</v>
      </c>
      <c r="H566" s="40">
        <v>100</v>
      </c>
      <c r="I566" s="40" t="s">
        <v>392</v>
      </c>
    </row>
    <row r="567" spans="1:9" ht="76.5" customHeight="1" x14ac:dyDescent="0.25">
      <c r="A567" s="55"/>
      <c r="B567" s="57"/>
      <c r="C567" s="48" t="s">
        <v>194</v>
      </c>
      <c r="D567" s="8" t="s">
        <v>15</v>
      </c>
      <c r="E567" s="40">
        <v>11760.276</v>
      </c>
      <c r="F567" s="40">
        <v>10756</v>
      </c>
      <c r="G567" s="40">
        <v>10756</v>
      </c>
      <c r="H567" s="40">
        <v>10756</v>
      </c>
      <c r="I567" s="40">
        <f t="shared" si="15"/>
        <v>100</v>
      </c>
    </row>
    <row r="568" spans="1:9" ht="31.5" x14ac:dyDescent="0.25">
      <c r="A568" s="55" t="s">
        <v>654</v>
      </c>
      <c r="B568" s="57" t="s">
        <v>587</v>
      </c>
      <c r="C568" s="48" t="s">
        <v>209</v>
      </c>
      <c r="D568" s="8" t="s">
        <v>468</v>
      </c>
      <c r="E568" s="40">
        <v>76</v>
      </c>
      <c r="F568" s="40">
        <v>96</v>
      </c>
      <c r="G568" s="40" t="s">
        <v>392</v>
      </c>
      <c r="H568" s="40">
        <v>96</v>
      </c>
      <c r="I568" s="40" t="s">
        <v>392</v>
      </c>
    </row>
    <row r="569" spans="1:9" ht="63" x14ac:dyDescent="0.25">
      <c r="A569" s="55"/>
      <c r="B569" s="57"/>
      <c r="C569" s="48" t="s">
        <v>194</v>
      </c>
      <c r="D569" s="8" t="s">
        <v>15</v>
      </c>
      <c r="E569" s="40">
        <v>18435.415000000001</v>
      </c>
      <c r="F569" s="40">
        <v>23449.587640000002</v>
      </c>
      <c r="G569" s="40">
        <v>23449.587640000002</v>
      </c>
      <c r="H569" s="40">
        <v>23449.587640000002</v>
      </c>
      <c r="I569" s="40">
        <f t="shared" si="15"/>
        <v>100</v>
      </c>
    </row>
    <row r="570" spans="1:9" ht="31.5" x14ac:dyDescent="0.25">
      <c r="A570" s="55" t="s">
        <v>655</v>
      </c>
      <c r="B570" s="57" t="s">
        <v>588</v>
      </c>
      <c r="C570" s="48" t="s">
        <v>209</v>
      </c>
      <c r="D570" s="8" t="s">
        <v>468</v>
      </c>
      <c r="E570" s="40">
        <v>4</v>
      </c>
      <c r="F570" s="40">
        <v>4</v>
      </c>
      <c r="G570" s="40" t="s">
        <v>392</v>
      </c>
      <c r="H570" s="40">
        <v>4</v>
      </c>
      <c r="I570" s="40" t="s">
        <v>392</v>
      </c>
    </row>
    <row r="571" spans="1:9" ht="63" x14ac:dyDescent="0.25">
      <c r="A571" s="55"/>
      <c r="B571" s="57"/>
      <c r="C571" s="48" t="s">
        <v>194</v>
      </c>
      <c r="D571" s="8" t="s">
        <v>15</v>
      </c>
      <c r="E571" s="40">
        <v>2179.5839999999998</v>
      </c>
      <c r="F571" s="40">
        <v>1733.42256</v>
      </c>
      <c r="G571" s="40">
        <v>1733.42256</v>
      </c>
      <c r="H571" s="40">
        <v>1733.42256</v>
      </c>
      <c r="I571" s="40">
        <f t="shared" si="15"/>
        <v>100</v>
      </c>
    </row>
    <row r="572" spans="1:9" ht="31.5" x14ac:dyDescent="0.25">
      <c r="A572" s="55" t="s">
        <v>656</v>
      </c>
      <c r="B572" s="57" t="s">
        <v>589</v>
      </c>
      <c r="C572" s="48" t="s">
        <v>209</v>
      </c>
      <c r="D572" s="8" t="s">
        <v>468</v>
      </c>
      <c r="E572" s="40">
        <v>2</v>
      </c>
      <c r="F572" s="40">
        <v>4</v>
      </c>
      <c r="G572" s="40" t="s">
        <v>392</v>
      </c>
      <c r="H572" s="40">
        <v>4</v>
      </c>
      <c r="I572" s="40" t="s">
        <v>392</v>
      </c>
    </row>
    <row r="573" spans="1:9" ht="58.5" customHeight="1" x14ac:dyDescent="0.25">
      <c r="A573" s="55"/>
      <c r="B573" s="57"/>
      <c r="C573" s="48" t="s">
        <v>194</v>
      </c>
      <c r="D573" s="8" t="s">
        <v>15</v>
      </c>
      <c r="E573" s="40">
        <v>2365.4090000000001</v>
      </c>
      <c r="F573" s="40">
        <v>2674.3061000000002</v>
      </c>
      <c r="G573" s="40">
        <v>2674.3061000000002</v>
      </c>
      <c r="H573" s="40">
        <v>2674.3061000000002</v>
      </c>
      <c r="I573" s="40">
        <f t="shared" si="15"/>
        <v>100</v>
      </c>
    </row>
    <row r="574" spans="1:9" ht="31.5" x14ac:dyDescent="0.25">
      <c r="A574" s="55" t="s">
        <v>657</v>
      </c>
      <c r="B574" s="57" t="s">
        <v>590</v>
      </c>
      <c r="C574" s="48" t="s">
        <v>209</v>
      </c>
      <c r="D574" s="8" t="s">
        <v>468</v>
      </c>
      <c r="E574" s="40">
        <v>0</v>
      </c>
      <c r="F574" s="40">
        <v>28</v>
      </c>
      <c r="G574" s="40" t="s">
        <v>392</v>
      </c>
      <c r="H574" s="40">
        <v>28</v>
      </c>
      <c r="I574" s="40" t="s">
        <v>392</v>
      </c>
    </row>
    <row r="575" spans="1:9" ht="56.25" customHeight="1" x14ac:dyDescent="0.25">
      <c r="A575" s="55"/>
      <c r="B575" s="57"/>
      <c r="C575" s="48" t="s">
        <v>194</v>
      </c>
      <c r="D575" s="8" t="s">
        <v>15</v>
      </c>
      <c r="E575" s="40">
        <v>0</v>
      </c>
      <c r="F575" s="40">
        <v>1497.6816999999999</v>
      </c>
      <c r="G575" s="40">
        <v>1497.6816999999999</v>
      </c>
      <c r="H575" s="40">
        <v>1497.6816999999999</v>
      </c>
      <c r="I575" s="40">
        <f t="shared" si="15"/>
        <v>100</v>
      </c>
    </row>
    <row r="576" spans="1:9" ht="31.5" x14ac:dyDescent="0.25">
      <c r="A576" s="55" t="s">
        <v>658</v>
      </c>
      <c r="B576" s="57" t="s">
        <v>591</v>
      </c>
      <c r="C576" s="48" t="s">
        <v>209</v>
      </c>
      <c r="D576" s="8" t="s">
        <v>468</v>
      </c>
      <c r="E576" s="40">
        <v>0</v>
      </c>
      <c r="F576" s="40">
        <v>20</v>
      </c>
      <c r="G576" s="40" t="s">
        <v>392</v>
      </c>
      <c r="H576" s="40">
        <v>20</v>
      </c>
      <c r="I576" s="40" t="s">
        <v>392</v>
      </c>
    </row>
    <row r="577" spans="1:9" ht="56.25" customHeight="1" x14ac:dyDescent="0.25">
      <c r="A577" s="55"/>
      <c r="B577" s="57"/>
      <c r="C577" s="48" t="s">
        <v>194</v>
      </c>
      <c r="D577" s="8" t="s">
        <v>15</v>
      </c>
      <c r="E577" s="40">
        <v>0</v>
      </c>
      <c r="F577" s="40">
        <v>1229.5589600000001</v>
      </c>
      <c r="G577" s="40">
        <v>1229.5589600000001</v>
      </c>
      <c r="H577" s="40">
        <v>1229.5589600000001</v>
      </c>
      <c r="I577" s="40">
        <f t="shared" si="15"/>
        <v>100</v>
      </c>
    </row>
    <row r="578" spans="1:9" ht="31.5" x14ac:dyDescent="0.25">
      <c r="A578" s="55" t="s">
        <v>659</v>
      </c>
      <c r="B578" s="57" t="s">
        <v>592</v>
      </c>
      <c r="C578" s="48" t="s">
        <v>209</v>
      </c>
      <c r="D578" s="8" t="s">
        <v>468</v>
      </c>
      <c r="E578" s="40">
        <v>142</v>
      </c>
      <c r="F578" s="40">
        <v>167</v>
      </c>
      <c r="G578" s="40" t="s">
        <v>392</v>
      </c>
      <c r="H578" s="40">
        <v>167</v>
      </c>
      <c r="I578" s="40" t="s">
        <v>392</v>
      </c>
    </row>
    <row r="579" spans="1:9" ht="51" customHeight="1" x14ac:dyDescent="0.25">
      <c r="A579" s="55"/>
      <c r="B579" s="60"/>
      <c r="C579" s="48" t="s">
        <v>194</v>
      </c>
      <c r="D579" s="8" t="s">
        <v>15</v>
      </c>
      <c r="E579" s="40">
        <f>21533.22037-539</f>
        <v>20994.220369999999</v>
      </c>
      <c r="F579" s="40">
        <v>25296.809390000002</v>
      </c>
      <c r="G579" s="40">
        <v>25296.809390000002</v>
      </c>
      <c r="H579" s="40">
        <v>25296.809390000002</v>
      </c>
      <c r="I579" s="40">
        <f t="shared" si="15"/>
        <v>100</v>
      </c>
    </row>
    <row r="580" spans="1:9" ht="31.5" x14ac:dyDescent="0.25">
      <c r="A580" s="55" t="s">
        <v>660</v>
      </c>
      <c r="B580" s="57" t="s">
        <v>593</v>
      </c>
      <c r="C580" s="48" t="s">
        <v>209</v>
      </c>
      <c r="D580" s="8" t="s">
        <v>468</v>
      </c>
      <c r="E580" s="40">
        <v>110</v>
      </c>
      <c r="F580" s="40">
        <v>101</v>
      </c>
      <c r="G580" s="40" t="s">
        <v>392</v>
      </c>
      <c r="H580" s="40">
        <v>101</v>
      </c>
      <c r="I580" s="40" t="s">
        <v>392</v>
      </c>
    </row>
    <row r="581" spans="1:9" ht="55.5" customHeight="1" x14ac:dyDescent="0.25">
      <c r="A581" s="55"/>
      <c r="B581" s="60"/>
      <c r="C581" s="48" t="s">
        <v>194</v>
      </c>
      <c r="D581" s="8" t="s">
        <v>15</v>
      </c>
      <c r="E581" s="40">
        <v>28112.290350000003</v>
      </c>
      <c r="F581" s="40">
        <v>27773.160390000001</v>
      </c>
      <c r="G581" s="40">
        <v>27773.160390000001</v>
      </c>
      <c r="H581" s="40">
        <v>27773.160390000001</v>
      </c>
      <c r="I581" s="40">
        <f t="shared" si="15"/>
        <v>100.00000000000001</v>
      </c>
    </row>
    <row r="582" spans="1:9" ht="31.5" x14ac:dyDescent="0.25">
      <c r="A582" s="55" t="s">
        <v>661</v>
      </c>
      <c r="B582" s="57" t="s">
        <v>594</v>
      </c>
      <c r="C582" s="48" t="s">
        <v>209</v>
      </c>
      <c r="D582" s="8" t="s">
        <v>468</v>
      </c>
      <c r="E582" s="40">
        <v>6</v>
      </c>
      <c r="F582" s="40">
        <v>4</v>
      </c>
      <c r="G582" s="40" t="s">
        <v>392</v>
      </c>
      <c r="H582" s="40">
        <v>4</v>
      </c>
      <c r="I582" s="40" t="s">
        <v>392</v>
      </c>
    </row>
    <row r="583" spans="1:9" ht="54" customHeight="1" x14ac:dyDescent="0.25">
      <c r="A583" s="55"/>
      <c r="B583" s="59"/>
      <c r="C583" s="48" t="s">
        <v>194</v>
      </c>
      <c r="D583" s="8" t="s">
        <v>15</v>
      </c>
      <c r="E583" s="40">
        <v>4261.0444800000005</v>
      </c>
      <c r="F583" s="40">
        <v>2840.0383400000001</v>
      </c>
      <c r="G583" s="40">
        <v>2840.0383400000001</v>
      </c>
      <c r="H583" s="40">
        <v>2840.0383400000001</v>
      </c>
      <c r="I583" s="40">
        <f t="shared" ref="I583:I634" si="16">H583/G583%</f>
        <v>100</v>
      </c>
    </row>
    <row r="584" spans="1:9" ht="31.5" x14ac:dyDescent="0.25">
      <c r="A584" s="55" t="s">
        <v>662</v>
      </c>
      <c r="B584" s="57" t="s">
        <v>595</v>
      </c>
      <c r="C584" s="48" t="s">
        <v>209</v>
      </c>
      <c r="D584" s="8" t="s">
        <v>468</v>
      </c>
      <c r="E584" s="40">
        <v>1</v>
      </c>
      <c r="F584" s="40">
        <v>1</v>
      </c>
      <c r="G584" s="40" t="s">
        <v>392</v>
      </c>
      <c r="H584" s="40">
        <v>1</v>
      </c>
      <c r="I584" s="40" t="s">
        <v>392</v>
      </c>
    </row>
    <row r="585" spans="1:9" ht="52.5" customHeight="1" x14ac:dyDescent="0.25">
      <c r="A585" s="55"/>
      <c r="B585" s="59"/>
      <c r="C585" s="48" t="s">
        <v>194</v>
      </c>
      <c r="D585" s="8" t="s">
        <v>15</v>
      </c>
      <c r="E585" s="40">
        <v>1028.76767</v>
      </c>
      <c r="F585" s="40">
        <v>1028.60319</v>
      </c>
      <c r="G585" s="40">
        <v>1028.60319</v>
      </c>
      <c r="H585" s="40">
        <v>1028.60319</v>
      </c>
      <c r="I585" s="40">
        <f t="shared" si="16"/>
        <v>100</v>
      </c>
    </row>
    <row r="586" spans="1:9" ht="31.5" x14ac:dyDescent="0.25">
      <c r="A586" s="55" t="s">
        <v>663</v>
      </c>
      <c r="B586" s="57" t="s">
        <v>596</v>
      </c>
      <c r="C586" s="48" t="s">
        <v>209</v>
      </c>
      <c r="D586" s="8" t="s">
        <v>468</v>
      </c>
      <c r="E586" s="40">
        <v>33</v>
      </c>
      <c r="F586" s="40">
        <v>33</v>
      </c>
      <c r="G586" s="40" t="s">
        <v>392</v>
      </c>
      <c r="H586" s="40">
        <v>33</v>
      </c>
      <c r="I586" s="40" t="s">
        <v>392</v>
      </c>
    </row>
    <row r="587" spans="1:9" ht="52.5" customHeight="1" x14ac:dyDescent="0.25">
      <c r="A587" s="55"/>
      <c r="B587" s="57"/>
      <c r="C587" s="48" t="s">
        <v>194</v>
      </c>
      <c r="D587" s="8" t="s">
        <v>15</v>
      </c>
      <c r="E587" s="44">
        <v>9959.59447</v>
      </c>
      <c r="F587" s="44">
        <v>8862.1812100000006</v>
      </c>
      <c r="G587" s="40">
        <v>8862.1812100000006</v>
      </c>
      <c r="H587" s="40">
        <v>8862.1812100000006</v>
      </c>
      <c r="I587" s="40">
        <f t="shared" si="16"/>
        <v>100.00000000000001</v>
      </c>
    </row>
    <row r="588" spans="1:9" ht="31.5" x14ac:dyDescent="0.25">
      <c r="A588" s="55" t="s">
        <v>664</v>
      </c>
      <c r="B588" s="57" t="s">
        <v>596</v>
      </c>
      <c r="C588" s="48" t="s">
        <v>209</v>
      </c>
      <c r="D588" s="8" t="s">
        <v>468</v>
      </c>
      <c r="E588" s="40">
        <v>40</v>
      </c>
      <c r="F588" s="40">
        <v>40</v>
      </c>
      <c r="G588" s="40" t="s">
        <v>392</v>
      </c>
      <c r="H588" s="40">
        <v>40</v>
      </c>
      <c r="I588" s="40" t="s">
        <v>392</v>
      </c>
    </row>
    <row r="589" spans="1:9" ht="51" customHeight="1" x14ac:dyDescent="0.25">
      <c r="A589" s="55"/>
      <c r="B589" s="57"/>
      <c r="C589" s="48" t="s">
        <v>194</v>
      </c>
      <c r="D589" s="8" t="s">
        <v>15</v>
      </c>
      <c r="E589" s="44">
        <v>15181.784180000001</v>
      </c>
      <c r="F589" s="44">
        <v>12886.475410000001</v>
      </c>
      <c r="G589" s="40">
        <v>12886.475410000001</v>
      </c>
      <c r="H589" s="40">
        <v>12886.475410000001</v>
      </c>
      <c r="I589" s="40">
        <f t="shared" si="16"/>
        <v>100.00000000000001</v>
      </c>
    </row>
    <row r="590" spans="1:9" ht="31.5" x14ac:dyDescent="0.25">
      <c r="A590" s="55" t="s">
        <v>665</v>
      </c>
      <c r="B590" s="57" t="s">
        <v>597</v>
      </c>
      <c r="C590" s="48" t="s">
        <v>209</v>
      </c>
      <c r="D590" s="8" t="s">
        <v>468</v>
      </c>
      <c r="E590" s="40">
        <v>4</v>
      </c>
      <c r="F590" s="40">
        <v>4</v>
      </c>
      <c r="G590" s="40" t="s">
        <v>392</v>
      </c>
      <c r="H590" s="40">
        <v>4</v>
      </c>
      <c r="I590" s="40" t="s">
        <v>392</v>
      </c>
    </row>
    <row r="591" spans="1:9" ht="63" x14ac:dyDescent="0.25">
      <c r="A591" s="55"/>
      <c r="B591" s="59"/>
      <c r="C591" s="48" t="s">
        <v>194</v>
      </c>
      <c r="D591" s="8" t="s">
        <v>15</v>
      </c>
      <c r="E591" s="44">
        <v>2423.75326</v>
      </c>
      <c r="F591" s="44">
        <v>2456.6452400000003</v>
      </c>
      <c r="G591" s="40">
        <v>2456.6452400000003</v>
      </c>
      <c r="H591" s="40">
        <v>2456.6452400000003</v>
      </c>
      <c r="I591" s="40">
        <f t="shared" si="16"/>
        <v>100</v>
      </c>
    </row>
    <row r="592" spans="1:9" ht="31.5" x14ac:dyDescent="0.25">
      <c r="A592" s="55" t="s">
        <v>666</v>
      </c>
      <c r="B592" s="57" t="s">
        <v>598</v>
      </c>
      <c r="C592" s="48" t="s">
        <v>209</v>
      </c>
      <c r="D592" s="8" t="s">
        <v>468</v>
      </c>
      <c r="E592" s="40">
        <v>1</v>
      </c>
      <c r="F592" s="40">
        <v>1</v>
      </c>
      <c r="G592" s="40" t="s">
        <v>392</v>
      </c>
      <c r="H592" s="40">
        <v>1</v>
      </c>
      <c r="I592" s="40" t="s">
        <v>392</v>
      </c>
    </row>
    <row r="593" spans="1:9" ht="54" customHeight="1" x14ac:dyDescent="0.25">
      <c r="A593" s="55"/>
      <c r="B593" s="59"/>
      <c r="C593" s="48" t="s">
        <v>194</v>
      </c>
      <c r="D593" s="8" t="s">
        <v>15</v>
      </c>
      <c r="E593" s="44">
        <v>1889.9716899999999</v>
      </c>
      <c r="F593" s="44">
        <v>1583.04432</v>
      </c>
      <c r="G593" s="40">
        <v>1583.04432</v>
      </c>
      <c r="H593" s="40">
        <v>1583.04432</v>
      </c>
      <c r="I593" s="40">
        <f t="shared" si="16"/>
        <v>100</v>
      </c>
    </row>
    <row r="594" spans="1:9" ht="31.5" x14ac:dyDescent="0.25">
      <c r="A594" s="55" t="s">
        <v>667</v>
      </c>
      <c r="B594" s="57" t="s">
        <v>599</v>
      </c>
      <c r="C594" s="48" t="s">
        <v>209</v>
      </c>
      <c r="D594" s="8" t="s">
        <v>468</v>
      </c>
      <c r="E594" s="40">
        <v>70</v>
      </c>
      <c r="F594" s="40">
        <v>70</v>
      </c>
      <c r="G594" s="40" t="s">
        <v>392</v>
      </c>
      <c r="H594" s="40">
        <v>70</v>
      </c>
      <c r="I594" s="40" t="s">
        <v>392</v>
      </c>
    </row>
    <row r="595" spans="1:9" ht="54.75" customHeight="1" x14ac:dyDescent="0.25">
      <c r="A595" s="55"/>
      <c r="B595" s="59"/>
      <c r="C595" s="48" t="s">
        <v>194</v>
      </c>
      <c r="D595" s="8" t="s">
        <v>15</v>
      </c>
      <c r="E595" s="44">
        <v>22867.710850000003</v>
      </c>
      <c r="F595" s="44">
        <v>26213.339459999999</v>
      </c>
      <c r="G595" s="40">
        <v>26213.339459999999</v>
      </c>
      <c r="H595" s="40">
        <v>26213.339459999999</v>
      </c>
      <c r="I595" s="40">
        <f t="shared" si="16"/>
        <v>100</v>
      </c>
    </row>
    <row r="596" spans="1:9" ht="31.5" x14ac:dyDescent="0.25">
      <c r="A596" s="55" t="s">
        <v>668</v>
      </c>
      <c r="B596" s="57" t="s">
        <v>600</v>
      </c>
      <c r="C596" s="48" t="s">
        <v>209</v>
      </c>
      <c r="D596" s="8" t="s">
        <v>468</v>
      </c>
      <c r="E596" s="40">
        <v>111</v>
      </c>
      <c r="F596" s="40">
        <v>111</v>
      </c>
      <c r="G596" s="40" t="s">
        <v>392</v>
      </c>
      <c r="H596" s="40">
        <v>111</v>
      </c>
      <c r="I596" s="40" t="s">
        <v>392</v>
      </c>
    </row>
    <row r="597" spans="1:9" ht="63.75" customHeight="1" x14ac:dyDescent="0.25">
      <c r="A597" s="55"/>
      <c r="B597" s="59"/>
      <c r="C597" s="48" t="s">
        <v>194</v>
      </c>
      <c r="D597" s="8" t="s">
        <v>15</v>
      </c>
      <c r="E597" s="44">
        <v>40803.95839</v>
      </c>
      <c r="F597" s="44">
        <v>34695.537020000003</v>
      </c>
      <c r="G597" s="40">
        <v>34695.537020000003</v>
      </c>
      <c r="H597" s="40">
        <v>34695.537020000003</v>
      </c>
      <c r="I597" s="40">
        <f t="shared" si="16"/>
        <v>99.999999999999986</v>
      </c>
    </row>
    <row r="598" spans="1:9" ht="31.5" x14ac:dyDescent="0.25">
      <c r="A598" s="55" t="s">
        <v>669</v>
      </c>
      <c r="B598" s="57" t="s">
        <v>601</v>
      </c>
      <c r="C598" s="48" t="s">
        <v>209</v>
      </c>
      <c r="D598" s="8" t="s">
        <v>468</v>
      </c>
      <c r="E598" s="40">
        <v>10</v>
      </c>
      <c r="F598" s="40">
        <v>10</v>
      </c>
      <c r="G598" s="40" t="s">
        <v>392</v>
      </c>
      <c r="H598" s="40">
        <v>10</v>
      </c>
      <c r="I598" s="40" t="s">
        <v>392</v>
      </c>
    </row>
    <row r="599" spans="1:9" ht="54" customHeight="1" x14ac:dyDescent="0.25">
      <c r="A599" s="55"/>
      <c r="B599" s="59"/>
      <c r="C599" s="48" t="s">
        <v>194</v>
      </c>
      <c r="D599" s="8" t="s">
        <v>15</v>
      </c>
      <c r="E599" s="44">
        <v>5858.0921799999996</v>
      </c>
      <c r="F599" s="44">
        <v>3916.91849</v>
      </c>
      <c r="G599" s="40">
        <v>3916.91849</v>
      </c>
      <c r="H599" s="40">
        <v>3916.91849</v>
      </c>
      <c r="I599" s="40">
        <f t="shared" si="16"/>
        <v>100</v>
      </c>
    </row>
    <row r="600" spans="1:9" ht="31.5" x14ac:dyDescent="0.25">
      <c r="A600" s="55" t="s">
        <v>670</v>
      </c>
      <c r="B600" s="57" t="s">
        <v>602</v>
      </c>
      <c r="C600" s="48" t="s">
        <v>209</v>
      </c>
      <c r="D600" s="8" t="s">
        <v>468</v>
      </c>
      <c r="E600" s="40">
        <v>4</v>
      </c>
      <c r="F600" s="40">
        <v>4</v>
      </c>
      <c r="G600" s="40" t="s">
        <v>392</v>
      </c>
      <c r="H600" s="40">
        <v>4</v>
      </c>
      <c r="I600" s="40" t="s">
        <v>392</v>
      </c>
    </row>
    <row r="601" spans="1:9" ht="52.5" customHeight="1" x14ac:dyDescent="0.25">
      <c r="A601" s="55"/>
      <c r="B601" s="59"/>
      <c r="C601" s="48" t="s">
        <v>194</v>
      </c>
      <c r="D601" s="8" t="s">
        <v>15</v>
      </c>
      <c r="E601" s="44">
        <v>3216.8025699999998</v>
      </c>
      <c r="F601" s="44">
        <v>2816.5967799999999</v>
      </c>
      <c r="G601" s="40">
        <v>2816.5967799999999</v>
      </c>
      <c r="H601" s="40">
        <v>2816.5967799999999</v>
      </c>
      <c r="I601" s="40">
        <f t="shared" si="16"/>
        <v>100</v>
      </c>
    </row>
    <row r="602" spans="1:9" ht="31.5" x14ac:dyDescent="0.25">
      <c r="A602" s="55" t="s">
        <v>671</v>
      </c>
      <c r="B602" s="57" t="s">
        <v>603</v>
      </c>
      <c r="C602" s="48" t="s">
        <v>209</v>
      </c>
      <c r="D602" s="8" t="s">
        <v>468</v>
      </c>
      <c r="E602" s="40">
        <v>25</v>
      </c>
      <c r="F602" s="40">
        <v>25</v>
      </c>
      <c r="G602" s="40" t="s">
        <v>392</v>
      </c>
      <c r="H602" s="40">
        <v>25</v>
      </c>
      <c r="I602" s="40" t="s">
        <v>392</v>
      </c>
    </row>
    <row r="603" spans="1:9" ht="79.5" customHeight="1" x14ac:dyDescent="0.25">
      <c r="A603" s="55"/>
      <c r="B603" s="59"/>
      <c r="C603" s="48" t="s">
        <v>194</v>
      </c>
      <c r="D603" s="8" t="s">
        <v>15</v>
      </c>
      <c r="E603" s="44">
        <v>156</v>
      </c>
      <c r="F603" s="44">
        <v>122.39497999999999</v>
      </c>
      <c r="G603" s="40">
        <v>122.39497999999999</v>
      </c>
      <c r="H603" s="40">
        <v>122.39497999999999</v>
      </c>
      <c r="I603" s="40">
        <f t="shared" si="16"/>
        <v>100</v>
      </c>
    </row>
    <row r="604" spans="1:9" ht="31.5" x14ac:dyDescent="0.25">
      <c r="A604" s="55" t="s">
        <v>672</v>
      </c>
      <c r="B604" s="57" t="s">
        <v>604</v>
      </c>
      <c r="C604" s="48" t="s">
        <v>209</v>
      </c>
      <c r="D604" s="8" t="s">
        <v>605</v>
      </c>
      <c r="E604" s="40">
        <v>23</v>
      </c>
      <c r="F604" s="40">
        <v>29</v>
      </c>
      <c r="G604" s="40" t="s">
        <v>392</v>
      </c>
      <c r="H604" s="40">
        <v>29</v>
      </c>
      <c r="I604" s="40" t="s">
        <v>392</v>
      </c>
    </row>
    <row r="605" spans="1:9" ht="53.25" customHeight="1" x14ac:dyDescent="0.25">
      <c r="A605" s="55"/>
      <c r="B605" s="57"/>
      <c r="C605" s="48" t="s">
        <v>194</v>
      </c>
      <c r="D605" s="8" t="s">
        <v>15</v>
      </c>
      <c r="E605" s="40">
        <v>8270.6125900000006</v>
      </c>
      <c r="F605" s="40">
        <v>24657.337019999999</v>
      </c>
      <c r="G605" s="40">
        <v>24657.337019999999</v>
      </c>
      <c r="H605" s="40">
        <v>24657.337019999999</v>
      </c>
      <c r="I605" s="40">
        <f t="shared" si="16"/>
        <v>100</v>
      </c>
    </row>
    <row r="606" spans="1:9" ht="31.5" x14ac:dyDescent="0.25">
      <c r="A606" s="55" t="s">
        <v>673</v>
      </c>
      <c r="B606" s="57" t="s">
        <v>606</v>
      </c>
      <c r="C606" s="48" t="s">
        <v>209</v>
      </c>
      <c r="D606" s="8" t="s">
        <v>605</v>
      </c>
      <c r="E606" s="40">
        <v>13</v>
      </c>
      <c r="F606" s="40">
        <v>17</v>
      </c>
      <c r="G606" s="40">
        <v>17</v>
      </c>
      <c r="H606" s="40">
        <v>17</v>
      </c>
      <c r="I606" s="40">
        <f t="shared" si="16"/>
        <v>99.999999999999986</v>
      </c>
    </row>
    <row r="607" spans="1:9" ht="54" customHeight="1" x14ac:dyDescent="0.25">
      <c r="A607" s="55"/>
      <c r="B607" s="57"/>
      <c r="C607" s="48" t="s">
        <v>194</v>
      </c>
      <c r="D607" s="8" t="s">
        <v>15</v>
      </c>
      <c r="E607" s="40">
        <v>3049.9323370559</v>
      </c>
      <c r="F607" s="40">
        <v>6044.6996300000001</v>
      </c>
      <c r="G607" s="40">
        <v>6044.6996300000001</v>
      </c>
      <c r="H607" s="40">
        <v>6044.6996300000001</v>
      </c>
      <c r="I607" s="40">
        <f t="shared" si="16"/>
        <v>100</v>
      </c>
    </row>
    <row r="608" spans="1:9" ht="31.5" x14ac:dyDescent="0.25">
      <c r="A608" s="55" t="s">
        <v>674</v>
      </c>
      <c r="B608" s="57" t="s">
        <v>607</v>
      </c>
      <c r="C608" s="48" t="s">
        <v>209</v>
      </c>
      <c r="D608" s="8" t="s">
        <v>605</v>
      </c>
      <c r="E608" s="40">
        <v>235</v>
      </c>
      <c r="F608" s="40">
        <v>238</v>
      </c>
      <c r="G608" s="40">
        <v>238</v>
      </c>
      <c r="H608" s="40">
        <v>238</v>
      </c>
      <c r="I608" s="40">
        <f t="shared" si="16"/>
        <v>100</v>
      </c>
    </row>
    <row r="609" spans="1:9" ht="81" customHeight="1" x14ac:dyDescent="0.25">
      <c r="A609" s="55"/>
      <c r="B609" s="57"/>
      <c r="C609" s="48" t="s">
        <v>194</v>
      </c>
      <c r="D609" s="8" t="s">
        <v>15</v>
      </c>
      <c r="E609" s="40">
        <v>60303.969260423801</v>
      </c>
      <c r="F609" s="40">
        <v>57618.622219999997</v>
      </c>
      <c r="G609" s="40">
        <v>57618.622219999997</v>
      </c>
      <c r="H609" s="40">
        <v>57618.622219999997</v>
      </c>
      <c r="I609" s="40">
        <f t="shared" si="16"/>
        <v>100</v>
      </c>
    </row>
    <row r="610" spans="1:9" ht="31.5" x14ac:dyDescent="0.25">
      <c r="A610" s="55" t="s">
        <v>675</v>
      </c>
      <c r="B610" s="57" t="s">
        <v>608</v>
      </c>
      <c r="C610" s="48" t="s">
        <v>209</v>
      </c>
      <c r="D610" s="8" t="s">
        <v>605</v>
      </c>
      <c r="E610" s="40">
        <v>18</v>
      </c>
      <c r="F610" s="40">
        <v>11</v>
      </c>
      <c r="G610" s="40" t="s">
        <v>392</v>
      </c>
      <c r="H610" s="40">
        <v>11</v>
      </c>
      <c r="I610" s="40" t="s">
        <v>392</v>
      </c>
    </row>
    <row r="611" spans="1:9" ht="63" x14ac:dyDescent="0.25">
      <c r="A611" s="55"/>
      <c r="B611" s="57"/>
      <c r="C611" s="48" t="s">
        <v>194</v>
      </c>
      <c r="D611" s="8" t="s">
        <v>15</v>
      </c>
      <c r="E611" s="40">
        <v>8928.9223179718101</v>
      </c>
      <c r="F611" s="40">
        <v>9182.5840800000005</v>
      </c>
      <c r="G611" s="40">
        <v>9182.5840800000005</v>
      </c>
      <c r="H611" s="40">
        <v>9182.5840800000005</v>
      </c>
      <c r="I611" s="40">
        <f t="shared" si="16"/>
        <v>100</v>
      </c>
    </row>
    <row r="612" spans="1:9" ht="51" customHeight="1" x14ac:dyDescent="0.25">
      <c r="A612" s="55" t="s">
        <v>676</v>
      </c>
      <c r="B612" s="57" t="s">
        <v>609</v>
      </c>
      <c r="C612" s="48" t="s">
        <v>209</v>
      </c>
      <c r="D612" s="8" t="s">
        <v>605</v>
      </c>
      <c r="E612" s="40">
        <v>38</v>
      </c>
      <c r="F612" s="40">
        <v>34</v>
      </c>
      <c r="G612" s="40" t="s">
        <v>392</v>
      </c>
      <c r="H612" s="40">
        <v>34</v>
      </c>
      <c r="I612" s="40" t="s">
        <v>392</v>
      </c>
    </row>
    <row r="613" spans="1:9" ht="50.25" customHeight="1" x14ac:dyDescent="0.25">
      <c r="A613" s="55"/>
      <c r="B613" s="57"/>
      <c r="C613" s="48" t="s">
        <v>194</v>
      </c>
      <c r="D613" s="8" t="s">
        <v>15</v>
      </c>
      <c r="E613" s="40">
        <v>8330.70811438909</v>
      </c>
      <c r="F613" s="40">
        <v>33623.576880000001</v>
      </c>
      <c r="G613" s="40">
        <v>33623.576880000001</v>
      </c>
      <c r="H613" s="40">
        <v>33623.576880000001</v>
      </c>
      <c r="I613" s="40">
        <f t="shared" si="16"/>
        <v>100</v>
      </c>
    </row>
    <row r="614" spans="1:9" ht="31.5" x14ac:dyDescent="0.25">
      <c r="A614" s="55" t="s">
        <v>677</v>
      </c>
      <c r="B614" s="57" t="s">
        <v>610</v>
      </c>
      <c r="C614" s="48" t="s">
        <v>209</v>
      </c>
      <c r="D614" s="8" t="s">
        <v>611</v>
      </c>
      <c r="E614" s="40" t="s">
        <v>392</v>
      </c>
      <c r="F614" s="40" t="s">
        <v>392</v>
      </c>
      <c r="G614" s="40" t="s">
        <v>392</v>
      </c>
      <c r="H614" s="40" t="s">
        <v>392</v>
      </c>
      <c r="I614" s="40" t="s">
        <v>392</v>
      </c>
    </row>
    <row r="615" spans="1:9" ht="54.75" customHeight="1" x14ac:dyDescent="0.25">
      <c r="A615" s="55"/>
      <c r="B615" s="57"/>
      <c r="C615" s="48" t="s">
        <v>194</v>
      </c>
      <c r="D615" s="8" t="s">
        <v>15</v>
      </c>
      <c r="E615" s="40">
        <v>427.5</v>
      </c>
      <c r="F615" s="40">
        <v>427.5</v>
      </c>
      <c r="G615" s="40">
        <v>427.5</v>
      </c>
      <c r="H615" s="40">
        <v>427.5</v>
      </c>
      <c r="I615" s="40">
        <f t="shared" si="16"/>
        <v>99.999999999999986</v>
      </c>
    </row>
    <row r="616" spans="1:9" ht="31.5" x14ac:dyDescent="0.25">
      <c r="A616" s="55" t="s">
        <v>678</v>
      </c>
      <c r="B616" s="57" t="s">
        <v>612</v>
      </c>
      <c r="C616" s="48" t="s">
        <v>209</v>
      </c>
      <c r="D616" s="8" t="s">
        <v>605</v>
      </c>
      <c r="E616" s="40">
        <v>138</v>
      </c>
      <c r="F616" s="40">
        <v>134</v>
      </c>
      <c r="G616" s="40">
        <v>0</v>
      </c>
      <c r="H616" s="40">
        <v>134</v>
      </c>
      <c r="I616" s="40" t="e">
        <f t="shared" si="16"/>
        <v>#DIV/0!</v>
      </c>
    </row>
    <row r="617" spans="1:9" ht="51" customHeight="1" x14ac:dyDescent="0.25">
      <c r="A617" s="55"/>
      <c r="B617" s="57"/>
      <c r="C617" s="48" t="s">
        <v>194</v>
      </c>
      <c r="D617" s="8" t="s">
        <v>15</v>
      </c>
      <c r="E617" s="40">
        <v>41290.3031388421</v>
      </c>
      <c r="F617" s="40">
        <v>43952.391000000003</v>
      </c>
      <c r="G617" s="40">
        <v>43952.391000000003</v>
      </c>
      <c r="H617" s="40">
        <v>43952.391000000003</v>
      </c>
      <c r="I617" s="40">
        <f t="shared" si="16"/>
        <v>100</v>
      </c>
    </row>
    <row r="618" spans="1:9" ht="31.5" x14ac:dyDescent="0.25">
      <c r="A618" s="55" t="s">
        <v>679</v>
      </c>
      <c r="B618" s="57" t="s">
        <v>613</v>
      </c>
      <c r="C618" s="48" t="s">
        <v>209</v>
      </c>
      <c r="D618" s="8" t="s">
        <v>605</v>
      </c>
      <c r="E618" s="40">
        <v>8</v>
      </c>
      <c r="F618" s="40">
        <v>5</v>
      </c>
      <c r="G618" s="40" t="s">
        <v>392</v>
      </c>
      <c r="H618" s="40">
        <v>5</v>
      </c>
      <c r="I618" s="40" t="s">
        <v>392</v>
      </c>
    </row>
    <row r="619" spans="1:9" ht="63" customHeight="1" x14ac:dyDescent="0.25">
      <c r="A619" s="55"/>
      <c r="B619" s="57"/>
      <c r="C619" s="48" t="s">
        <v>194</v>
      </c>
      <c r="D619" s="8" t="s">
        <v>15</v>
      </c>
      <c r="E619" s="40">
        <v>2027.1853006500298</v>
      </c>
      <c r="F619" s="40">
        <v>1315.42842</v>
      </c>
      <c r="G619" s="40">
        <v>1315.42842</v>
      </c>
      <c r="H619" s="40">
        <v>1315.42842</v>
      </c>
      <c r="I619" s="40">
        <f t="shared" si="16"/>
        <v>100</v>
      </c>
    </row>
    <row r="620" spans="1:9" ht="31.5" x14ac:dyDescent="0.25">
      <c r="A620" s="55" t="s">
        <v>680</v>
      </c>
      <c r="B620" s="57" t="s">
        <v>614</v>
      </c>
      <c r="C620" s="48" t="s">
        <v>209</v>
      </c>
      <c r="D620" s="8" t="s">
        <v>605</v>
      </c>
      <c r="E620" s="40">
        <v>18</v>
      </c>
      <c r="F620" s="40">
        <v>6</v>
      </c>
      <c r="G620" s="40" t="s">
        <v>392</v>
      </c>
      <c r="H620" s="40">
        <v>6</v>
      </c>
      <c r="I620" s="40" t="s">
        <v>392</v>
      </c>
    </row>
    <row r="621" spans="1:9" ht="54.75" customHeight="1" x14ac:dyDescent="0.25">
      <c r="A621" s="55"/>
      <c r="B621" s="57"/>
      <c r="C621" s="48" t="s">
        <v>194</v>
      </c>
      <c r="D621" s="8" t="s">
        <v>15</v>
      </c>
      <c r="E621" s="40">
        <v>1814.0893076924399</v>
      </c>
      <c r="F621" s="40">
        <v>1792.19931</v>
      </c>
      <c r="G621" s="40">
        <v>1792.19931</v>
      </c>
      <c r="H621" s="40">
        <v>1792.19931</v>
      </c>
      <c r="I621" s="40">
        <f t="shared" si="16"/>
        <v>100.00000000000001</v>
      </c>
    </row>
    <row r="622" spans="1:9" ht="31.5" x14ac:dyDescent="0.25">
      <c r="A622" s="55" t="s">
        <v>681</v>
      </c>
      <c r="B622" s="57" t="s">
        <v>615</v>
      </c>
      <c r="C622" s="48" t="s">
        <v>209</v>
      </c>
      <c r="D622" s="8" t="s">
        <v>605</v>
      </c>
      <c r="E622" s="40">
        <v>150</v>
      </c>
      <c r="F622" s="40">
        <v>178</v>
      </c>
      <c r="G622" s="40" t="s">
        <v>392</v>
      </c>
      <c r="H622" s="40">
        <v>178</v>
      </c>
      <c r="I622" s="40" t="s">
        <v>392</v>
      </c>
    </row>
    <row r="623" spans="1:9" ht="56.25" customHeight="1" x14ac:dyDescent="0.25">
      <c r="A623" s="55"/>
      <c r="B623" s="57"/>
      <c r="C623" s="48" t="s">
        <v>194</v>
      </c>
      <c r="D623" s="8" t="s">
        <v>15</v>
      </c>
      <c r="E623" s="40">
        <v>24629.291297437001</v>
      </c>
      <c r="F623" s="40">
        <v>26909.251989999997</v>
      </c>
      <c r="G623" s="40">
        <v>26909.251989999997</v>
      </c>
      <c r="H623" s="40">
        <v>26909.251989999997</v>
      </c>
      <c r="I623" s="40">
        <f t="shared" si="16"/>
        <v>100</v>
      </c>
    </row>
    <row r="624" spans="1:9" ht="31.5" x14ac:dyDescent="0.25">
      <c r="A624" s="55" t="s">
        <v>682</v>
      </c>
      <c r="B624" s="57" t="s">
        <v>616</v>
      </c>
      <c r="C624" s="48" t="s">
        <v>209</v>
      </c>
      <c r="D624" s="8" t="s">
        <v>605</v>
      </c>
      <c r="E624" s="40">
        <v>50</v>
      </c>
      <c r="F624" s="40">
        <v>77</v>
      </c>
      <c r="G624" s="40" t="s">
        <v>392</v>
      </c>
      <c r="H624" s="40">
        <v>77</v>
      </c>
      <c r="I624" s="40" t="s">
        <v>392</v>
      </c>
    </row>
    <row r="625" spans="1:9" ht="57" customHeight="1" x14ac:dyDescent="0.25">
      <c r="A625" s="55"/>
      <c r="B625" s="57"/>
      <c r="C625" s="48" t="s">
        <v>194</v>
      </c>
      <c r="D625" s="8" t="s">
        <v>15</v>
      </c>
      <c r="E625" s="40">
        <v>6387.0313291456696</v>
      </c>
      <c r="F625" s="40">
        <v>9514.0498100000004</v>
      </c>
      <c r="G625" s="40">
        <v>9514.0498100000004</v>
      </c>
      <c r="H625" s="40">
        <v>9514.0498100000004</v>
      </c>
      <c r="I625" s="40">
        <f t="shared" si="16"/>
        <v>100</v>
      </c>
    </row>
    <row r="626" spans="1:9" ht="31.5" x14ac:dyDescent="0.25">
      <c r="A626" s="55" t="s">
        <v>683</v>
      </c>
      <c r="B626" s="57" t="s">
        <v>617</v>
      </c>
      <c r="C626" s="48" t="s">
        <v>209</v>
      </c>
      <c r="D626" s="8" t="s">
        <v>468</v>
      </c>
      <c r="E626" s="40">
        <v>36</v>
      </c>
      <c r="F626" s="40">
        <v>35</v>
      </c>
      <c r="G626" s="40" t="s">
        <v>392</v>
      </c>
      <c r="H626" s="40">
        <v>35</v>
      </c>
      <c r="I626" s="40" t="s">
        <v>392</v>
      </c>
    </row>
    <row r="627" spans="1:9" ht="51" customHeight="1" x14ac:dyDescent="0.25">
      <c r="A627" s="55"/>
      <c r="B627" s="57"/>
      <c r="C627" s="48" t="s">
        <v>194</v>
      </c>
      <c r="D627" s="8" t="s">
        <v>15</v>
      </c>
      <c r="E627" s="40">
        <v>128305.509874575</v>
      </c>
      <c r="F627" s="40">
        <v>121768.31356000001</v>
      </c>
      <c r="G627" s="40">
        <v>121768.31356000001</v>
      </c>
      <c r="H627" s="40">
        <v>121768.31356000001</v>
      </c>
      <c r="I627" s="40">
        <f t="shared" si="16"/>
        <v>100</v>
      </c>
    </row>
    <row r="628" spans="1:9" ht="31.5" x14ac:dyDescent="0.25">
      <c r="A628" s="55" t="s">
        <v>684</v>
      </c>
      <c r="B628" s="57" t="s">
        <v>618</v>
      </c>
      <c r="C628" s="48" t="s">
        <v>209</v>
      </c>
      <c r="D628" s="8" t="s">
        <v>611</v>
      </c>
      <c r="E628" s="40" t="s">
        <v>392</v>
      </c>
      <c r="F628" s="40" t="s">
        <v>392</v>
      </c>
      <c r="G628" s="40" t="s">
        <v>392</v>
      </c>
      <c r="H628" s="40" t="s">
        <v>392</v>
      </c>
      <c r="I628" s="40" t="s">
        <v>392</v>
      </c>
    </row>
    <row r="629" spans="1:9" ht="50.25" customHeight="1" x14ac:dyDescent="0.25">
      <c r="A629" s="55"/>
      <c r="B629" s="57"/>
      <c r="C629" s="48" t="s">
        <v>194</v>
      </c>
      <c r="D629" s="8" t="s">
        <v>15</v>
      </c>
      <c r="E629" s="40">
        <v>2754.6484518354901</v>
      </c>
      <c r="F629" s="40">
        <v>2880.3618799999999</v>
      </c>
      <c r="G629" s="40">
        <v>2880.3618799999999</v>
      </c>
      <c r="H629" s="40">
        <v>2880.3618799999999</v>
      </c>
      <c r="I629" s="40">
        <f t="shared" si="16"/>
        <v>100</v>
      </c>
    </row>
    <row r="630" spans="1:9" ht="31.5" x14ac:dyDescent="0.25">
      <c r="A630" s="55" t="s">
        <v>685</v>
      </c>
      <c r="B630" s="57" t="s">
        <v>619</v>
      </c>
      <c r="C630" s="48" t="s">
        <v>209</v>
      </c>
      <c r="D630" s="8" t="s">
        <v>605</v>
      </c>
      <c r="E630" s="40">
        <v>85</v>
      </c>
      <c r="F630" s="40">
        <v>86</v>
      </c>
      <c r="G630" s="40">
        <v>86</v>
      </c>
      <c r="H630" s="40">
        <v>86</v>
      </c>
      <c r="I630" s="40">
        <f t="shared" si="16"/>
        <v>100</v>
      </c>
    </row>
    <row r="631" spans="1:9" ht="48" customHeight="1" x14ac:dyDescent="0.25">
      <c r="A631" s="55"/>
      <c r="B631" s="57"/>
      <c r="C631" s="48" t="s">
        <v>194</v>
      </c>
      <c r="D631" s="8" t="s">
        <v>15</v>
      </c>
      <c r="E631" s="40">
        <v>9188.1665350845196</v>
      </c>
      <c r="F631" s="40">
        <v>9108.2996500000008</v>
      </c>
      <c r="G631" s="40">
        <v>9108.2996500000008</v>
      </c>
      <c r="H631" s="40">
        <v>9108.2996500000008</v>
      </c>
      <c r="I631" s="40">
        <f t="shared" si="16"/>
        <v>100</v>
      </c>
    </row>
    <row r="632" spans="1:9" ht="31.5" x14ac:dyDescent="0.25">
      <c r="A632" s="55" t="s">
        <v>686</v>
      </c>
      <c r="B632" s="57" t="s">
        <v>620</v>
      </c>
      <c r="C632" s="48" t="s">
        <v>209</v>
      </c>
      <c r="D632" s="8" t="s">
        <v>605</v>
      </c>
      <c r="E632" s="40">
        <v>11</v>
      </c>
      <c r="F632" s="40">
        <v>20</v>
      </c>
      <c r="G632" s="40" t="s">
        <v>392</v>
      </c>
      <c r="H632" s="40">
        <v>20</v>
      </c>
      <c r="I632" s="40" t="s">
        <v>392</v>
      </c>
    </row>
    <row r="633" spans="1:9" ht="54.75" customHeight="1" x14ac:dyDescent="0.25">
      <c r="A633" s="55"/>
      <c r="B633" s="57"/>
      <c r="C633" s="48" t="s">
        <v>194</v>
      </c>
      <c r="D633" s="8" t="s">
        <v>15</v>
      </c>
      <c r="E633" s="40">
        <v>4756.7122358120505</v>
      </c>
      <c r="F633" s="40">
        <v>5444.8086399999993</v>
      </c>
      <c r="G633" s="40">
        <v>5444.8086399999993</v>
      </c>
      <c r="H633" s="40">
        <v>5444.8086399999993</v>
      </c>
      <c r="I633" s="40">
        <f t="shared" si="16"/>
        <v>100</v>
      </c>
    </row>
    <row r="634" spans="1:9" ht="15.75" x14ac:dyDescent="0.25">
      <c r="A634" s="14"/>
      <c r="B634" s="14" t="s">
        <v>187</v>
      </c>
      <c r="C634" s="14"/>
      <c r="D634" s="14" t="s">
        <v>15</v>
      </c>
      <c r="E634" s="36">
        <f>SUMIF($D$502:$D$633,$D$135,E502:E633)</f>
        <v>718475.94739091501</v>
      </c>
      <c r="F634" s="36">
        <f>SUMIF($D$502:$D$633,$D$135,F502:F633)</f>
        <v>766375.47446000017</v>
      </c>
      <c r="G634" s="36">
        <f>SUMIF($D$502:$D$633,$D$135,G502:G633)</f>
        <v>766375.47446000017</v>
      </c>
      <c r="H634" s="36">
        <f>SUMIF($D$502:$D$633,$D$135,H502:H633)</f>
        <v>766375.47446000017</v>
      </c>
      <c r="I634" s="36">
        <f t="shared" si="16"/>
        <v>100</v>
      </c>
    </row>
    <row r="635" spans="1:9" ht="31.5" x14ac:dyDescent="0.25">
      <c r="A635" s="34">
        <v>13</v>
      </c>
      <c r="B635" s="29" t="s">
        <v>687</v>
      </c>
      <c r="C635" s="29"/>
      <c r="D635" s="29"/>
      <c r="E635" s="37"/>
      <c r="F635" s="37"/>
      <c r="G635" s="37"/>
      <c r="H635" s="37"/>
      <c r="I635" s="37"/>
    </row>
    <row r="636" spans="1:9" s="1" customFormat="1" ht="74.45" customHeight="1" x14ac:dyDescent="0.2">
      <c r="A636" s="75" t="s">
        <v>11</v>
      </c>
      <c r="B636" s="58" t="s">
        <v>822</v>
      </c>
      <c r="C636" s="46" t="s">
        <v>471</v>
      </c>
      <c r="D636" s="24" t="s">
        <v>688</v>
      </c>
      <c r="E636" s="25">
        <v>1262</v>
      </c>
      <c r="F636" s="25">
        <v>1255</v>
      </c>
      <c r="G636" s="25" t="s">
        <v>102</v>
      </c>
      <c r="H636" s="25">
        <v>1187</v>
      </c>
      <c r="I636" s="25" t="s">
        <v>102</v>
      </c>
    </row>
    <row r="637" spans="1:9" s="1" customFormat="1" ht="156" customHeight="1" x14ac:dyDescent="0.2">
      <c r="A637" s="75"/>
      <c r="B637" s="58"/>
      <c r="C637" s="46" t="s">
        <v>194</v>
      </c>
      <c r="D637" s="24" t="s">
        <v>15</v>
      </c>
      <c r="E637" s="25" t="s">
        <v>102</v>
      </c>
      <c r="F637" s="25" t="s">
        <v>102</v>
      </c>
      <c r="G637" s="25" t="s">
        <v>102</v>
      </c>
      <c r="H637" s="25" t="s">
        <v>102</v>
      </c>
      <c r="I637" s="25" t="s">
        <v>102</v>
      </c>
    </row>
    <row r="638" spans="1:9" s="1" customFormat="1" ht="72" customHeight="1" x14ac:dyDescent="0.2">
      <c r="A638" s="51" t="s">
        <v>16</v>
      </c>
      <c r="B638" s="58" t="s">
        <v>823</v>
      </c>
      <c r="C638" s="46" t="s">
        <v>471</v>
      </c>
      <c r="D638" s="24" t="s">
        <v>688</v>
      </c>
      <c r="E638" s="25">
        <v>626</v>
      </c>
      <c r="F638" s="25">
        <v>625</v>
      </c>
      <c r="G638" s="25" t="s">
        <v>102</v>
      </c>
      <c r="H638" s="25">
        <v>583</v>
      </c>
      <c r="I638" s="25" t="s">
        <v>102</v>
      </c>
    </row>
    <row r="639" spans="1:9" s="1" customFormat="1" ht="106.9" customHeight="1" x14ac:dyDescent="0.2">
      <c r="A639" s="51"/>
      <c r="B639" s="58"/>
      <c r="C639" s="46" t="s">
        <v>194</v>
      </c>
      <c r="D639" s="24" t="s">
        <v>15</v>
      </c>
      <c r="E639" s="25" t="s">
        <v>102</v>
      </c>
      <c r="F639" s="25" t="s">
        <v>102</v>
      </c>
      <c r="G639" s="25" t="s">
        <v>102</v>
      </c>
      <c r="H639" s="25" t="s">
        <v>102</v>
      </c>
      <c r="I639" s="25" t="s">
        <v>102</v>
      </c>
    </row>
    <row r="640" spans="1:9" s="16" customFormat="1" ht="82.15" customHeight="1" x14ac:dyDescent="0.2">
      <c r="A640" s="51" t="s">
        <v>20</v>
      </c>
      <c r="B640" s="58" t="s">
        <v>824</v>
      </c>
      <c r="C640" s="3" t="s">
        <v>471</v>
      </c>
      <c r="D640" s="26" t="s">
        <v>688</v>
      </c>
      <c r="E640" s="27">
        <v>28</v>
      </c>
      <c r="F640" s="27">
        <v>30</v>
      </c>
      <c r="G640" s="25" t="s">
        <v>102</v>
      </c>
      <c r="H640" s="27">
        <v>30</v>
      </c>
      <c r="I640" s="27" t="s">
        <v>102</v>
      </c>
    </row>
    <row r="641" spans="1:9" s="1" customFormat="1" ht="97.9" customHeight="1" x14ac:dyDescent="0.2">
      <c r="A641" s="51"/>
      <c r="B641" s="58"/>
      <c r="C641" s="46" t="s">
        <v>194</v>
      </c>
      <c r="D641" s="24" t="s">
        <v>15</v>
      </c>
      <c r="E641" s="25" t="s">
        <v>102</v>
      </c>
      <c r="F641" s="25"/>
      <c r="G641" s="25" t="s">
        <v>102</v>
      </c>
      <c r="H641" s="25" t="s">
        <v>102</v>
      </c>
      <c r="I641" s="25" t="s">
        <v>102</v>
      </c>
    </row>
    <row r="642" spans="1:9" s="16" customFormat="1" ht="78" customHeight="1" x14ac:dyDescent="0.2">
      <c r="A642" s="51" t="s">
        <v>22</v>
      </c>
      <c r="B642" s="58" t="s">
        <v>825</v>
      </c>
      <c r="C642" s="3" t="s">
        <v>471</v>
      </c>
      <c r="D642" s="26" t="s">
        <v>688</v>
      </c>
      <c r="E642" s="27">
        <v>49</v>
      </c>
      <c r="F642" s="27">
        <v>52</v>
      </c>
      <c r="G642" s="25" t="s">
        <v>102</v>
      </c>
      <c r="H642" s="27">
        <v>50</v>
      </c>
      <c r="I642" s="27" t="s">
        <v>102</v>
      </c>
    </row>
    <row r="643" spans="1:9" s="1" customFormat="1" ht="129.6" customHeight="1" x14ac:dyDescent="0.2">
      <c r="A643" s="51"/>
      <c r="B643" s="58"/>
      <c r="C643" s="46" t="s">
        <v>194</v>
      </c>
      <c r="D643" s="24" t="s">
        <v>15</v>
      </c>
      <c r="E643" s="25" t="s">
        <v>102</v>
      </c>
      <c r="F643" s="25" t="s">
        <v>102</v>
      </c>
      <c r="G643" s="25" t="s">
        <v>102</v>
      </c>
      <c r="H643" s="25" t="s">
        <v>102</v>
      </c>
      <c r="I643" s="25" t="s">
        <v>102</v>
      </c>
    </row>
    <row r="644" spans="1:9" s="1" customFormat="1" ht="86.45" customHeight="1" x14ac:dyDescent="0.2">
      <c r="A644" s="51" t="s">
        <v>24</v>
      </c>
      <c r="B644" s="58" t="s">
        <v>826</v>
      </c>
      <c r="C644" s="46" t="s">
        <v>471</v>
      </c>
      <c r="D644" s="24" t="s">
        <v>688</v>
      </c>
      <c r="E644" s="25">
        <v>132</v>
      </c>
      <c r="F644" s="25">
        <v>126</v>
      </c>
      <c r="G644" s="25" t="s">
        <v>102</v>
      </c>
      <c r="H644" s="25">
        <v>124</v>
      </c>
      <c r="I644" s="25" t="s">
        <v>102</v>
      </c>
    </row>
    <row r="645" spans="1:9" s="1" customFormat="1" ht="99" customHeight="1" x14ac:dyDescent="0.2">
      <c r="A645" s="51"/>
      <c r="B645" s="58"/>
      <c r="C645" s="46" t="s">
        <v>194</v>
      </c>
      <c r="D645" s="24" t="s">
        <v>15</v>
      </c>
      <c r="E645" s="25" t="s">
        <v>102</v>
      </c>
      <c r="F645" s="25" t="s">
        <v>102</v>
      </c>
      <c r="G645" s="25" t="s">
        <v>102</v>
      </c>
      <c r="H645" s="25" t="s">
        <v>102</v>
      </c>
      <c r="I645" s="25" t="s">
        <v>102</v>
      </c>
    </row>
    <row r="646" spans="1:9" s="1" customFormat="1" ht="81" customHeight="1" x14ac:dyDescent="0.2">
      <c r="A646" s="51" t="s">
        <v>26</v>
      </c>
      <c r="B646" s="58" t="s">
        <v>689</v>
      </c>
      <c r="C646" s="46" t="s">
        <v>471</v>
      </c>
      <c r="D646" s="24" t="s">
        <v>688</v>
      </c>
      <c r="E646" s="25">
        <v>135</v>
      </c>
      <c r="F646" s="25">
        <v>128</v>
      </c>
      <c r="G646" s="25" t="s">
        <v>102</v>
      </c>
      <c r="H646" s="25">
        <v>130</v>
      </c>
      <c r="I646" s="25" t="s">
        <v>102</v>
      </c>
    </row>
    <row r="647" spans="1:9" s="1" customFormat="1" ht="93" customHeight="1" x14ac:dyDescent="0.2">
      <c r="A647" s="51"/>
      <c r="B647" s="58"/>
      <c r="C647" s="46" t="s">
        <v>194</v>
      </c>
      <c r="D647" s="24" t="s">
        <v>15</v>
      </c>
      <c r="E647" s="25" t="s">
        <v>102</v>
      </c>
      <c r="F647" s="25" t="s">
        <v>102</v>
      </c>
      <c r="G647" s="25" t="s">
        <v>102</v>
      </c>
      <c r="H647" s="25" t="s">
        <v>102</v>
      </c>
      <c r="I647" s="25" t="s">
        <v>102</v>
      </c>
    </row>
    <row r="648" spans="1:9" s="1" customFormat="1" ht="76.150000000000006" customHeight="1" x14ac:dyDescent="0.2">
      <c r="A648" s="51" t="s">
        <v>28</v>
      </c>
      <c r="B648" s="58" t="s">
        <v>690</v>
      </c>
      <c r="C648" s="46" t="s">
        <v>471</v>
      </c>
      <c r="D648" s="24" t="s">
        <v>688</v>
      </c>
      <c r="E648" s="25">
        <v>137</v>
      </c>
      <c r="F648" s="25">
        <v>131</v>
      </c>
      <c r="G648" s="25" t="s">
        <v>102</v>
      </c>
      <c r="H648" s="25">
        <v>137</v>
      </c>
      <c r="I648" s="25" t="s">
        <v>102</v>
      </c>
    </row>
    <row r="649" spans="1:9" s="1" customFormat="1" ht="93.6" customHeight="1" x14ac:dyDescent="0.2">
      <c r="A649" s="51"/>
      <c r="B649" s="58"/>
      <c r="C649" s="46" t="s">
        <v>194</v>
      </c>
      <c r="D649" s="24" t="s">
        <v>15</v>
      </c>
      <c r="E649" s="25" t="s">
        <v>102</v>
      </c>
      <c r="F649" s="25" t="s">
        <v>102</v>
      </c>
      <c r="G649" s="25" t="s">
        <v>102</v>
      </c>
      <c r="H649" s="25" t="s">
        <v>102</v>
      </c>
      <c r="I649" s="25" t="s">
        <v>102</v>
      </c>
    </row>
    <row r="650" spans="1:9" s="1" customFormat="1" ht="87.6" customHeight="1" x14ac:dyDescent="0.2">
      <c r="A650" s="51" t="s">
        <v>30</v>
      </c>
      <c r="B650" s="58" t="s">
        <v>691</v>
      </c>
      <c r="C650" s="46" t="s">
        <v>471</v>
      </c>
      <c r="D650" s="24" t="s">
        <v>688</v>
      </c>
      <c r="E650" s="25">
        <v>138</v>
      </c>
      <c r="F650" s="25">
        <v>138</v>
      </c>
      <c r="G650" s="25" t="s">
        <v>102</v>
      </c>
      <c r="H650" s="25">
        <v>137</v>
      </c>
      <c r="I650" s="25" t="s">
        <v>102</v>
      </c>
    </row>
    <row r="651" spans="1:9" s="1" customFormat="1" ht="100.15" customHeight="1" x14ac:dyDescent="0.2">
      <c r="A651" s="51"/>
      <c r="B651" s="58"/>
      <c r="C651" s="46" t="s">
        <v>194</v>
      </c>
      <c r="D651" s="24" t="s">
        <v>15</v>
      </c>
      <c r="E651" s="25" t="s">
        <v>102</v>
      </c>
      <c r="F651" s="25" t="s">
        <v>102</v>
      </c>
      <c r="G651" s="25" t="s">
        <v>102</v>
      </c>
      <c r="H651" s="25" t="s">
        <v>102</v>
      </c>
      <c r="I651" s="25" t="s">
        <v>102</v>
      </c>
    </row>
    <row r="652" spans="1:9" s="1" customFormat="1" ht="84" customHeight="1" x14ac:dyDescent="0.2">
      <c r="A652" s="51" t="s">
        <v>32</v>
      </c>
      <c r="B652" s="58" t="s">
        <v>692</v>
      </c>
      <c r="C652" s="46" t="s">
        <v>471</v>
      </c>
      <c r="D652" s="24" t="s">
        <v>688</v>
      </c>
      <c r="E652" s="25">
        <v>140</v>
      </c>
      <c r="F652" s="25">
        <v>140</v>
      </c>
      <c r="G652" s="25" t="s">
        <v>102</v>
      </c>
      <c r="H652" s="25">
        <v>139</v>
      </c>
      <c r="I652" s="25" t="s">
        <v>102</v>
      </c>
    </row>
    <row r="653" spans="1:9" s="1" customFormat="1" ht="100.15" customHeight="1" x14ac:dyDescent="0.2">
      <c r="A653" s="51"/>
      <c r="B653" s="58"/>
      <c r="C653" s="46" t="s">
        <v>194</v>
      </c>
      <c r="D653" s="24" t="s">
        <v>15</v>
      </c>
      <c r="E653" s="25" t="s">
        <v>102</v>
      </c>
      <c r="F653" s="25" t="s">
        <v>102</v>
      </c>
      <c r="G653" s="25" t="s">
        <v>102</v>
      </c>
      <c r="H653" s="25" t="s">
        <v>102</v>
      </c>
      <c r="I653" s="25" t="s">
        <v>102</v>
      </c>
    </row>
    <row r="654" spans="1:9" s="1" customFormat="1" ht="56.45" customHeight="1" x14ac:dyDescent="0.2">
      <c r="A654" s="51" t="s">
        <v>34</v>
      </c>
      <c r="B654" s="58" t="s">
        <v>693</v>
      </c>
      <c r="C654" s="46" t="s">
        <v>471</v>
      </c>
      <c r="D654" s="24" t="s">
        <v>688</v>
      </c>
      <c r="E654" s="25">
        <v>140</v>
      </c>
      <c r="F654" s="25">
        <v>140</v>
      </c>
      <c r="G654" s="25" t="s">
        <v>102</v>
      </c>
      <c r="H654" s="25">
        <v>145</v>
      </c>
      <c r="I654" s="25" t="s">
        <v>102</v>
      </c>
    </row>
    <row r="655" spans="1:9" s="1" customFormat="1" ht="97.9" customHeight="1" x14ac:dyDescent="0.2">
      <c r="A655" s="51"/>
      <c r="B655" s="58"/>
      <c r="C655" s="46" t="s">
        <v>194</v>
      </c>
      <c r="D655" s="24" t="s">
        <v>15</v>
      </c>
      <c r="E655" s="25" t="s">
        <v>102</v>
      </c>
      <c r="F655" s="25" t="s">
        <v>102</v>
      </c>
      <c r="G655" s="25" t="s">
        <v>102</v>
      </c>
      <c r="H655" s="25" t="s">
        <v>102</v>
      </c>
      <c r="I655" s="25" t="s">
        <v>102</v>
      </c>
    </row>
    <row r="656" spans="1:9" s="1" customFormat="1" ht="82.15" customHeight="1" x14ac:dyDescent="0.2">
      <c r="A656" s="51" t="s">
        <v>36</v>
      </c>
      <c r="B656" s="58" t="s">
        <v>694</v>
      </c>
      <c r="C656" s="46" t="s">
        <v>471</v>
      </c>
      <c r="D656" s="24" t="s">
        <v>688</v>
      </c>
      <c r="E656" s="25">
        <v>140</v>
      </c>
      <c r="F656" s="25">
        <v>140</v>
      </c>
      <c r="G656" s="25" t="s">
        <v>102</v>
      </c>
      <c r="H656" s="25">
        <v>139</v>
      </c>
      <c r="I656" s="25" t="s">
        <v>102</v>
      </c>
    </row>
    <row r="657" spans="1:9" s="1" customFormat="1" ht="102" customHeight="1" x14ac:dyDescent="0.2">
      <c r="A657" s="51"/>
      <c r="B657" s="58"/>
      <c r="C657" s="46" t="s">
        <v>194</v>
      </c>
      <c r="D657" s="24" t="s">
        <v>15</v>
      </c>
      <c r="E657" s="25" t="s">
        <v>102</v>
      </c>
      <c r="F657" s="25" t="s">
        <v>102</v>
      </c>
      <c r="G657" s="25" t="s">
        <v>102</v>
      </c>
      <c r="H657" s="25" t="s">
        <v>102</v>
      </c>
      <c r="I657" s="25" t="s">
        <v>102</v>
      </c>
    </row>
    <row r="658" spans="1:9" s="1" customFormat="1" ht="58.9" customHeight="1" x14ac:dyDescent="0.2">
      <c r="A658" s="51" t="s">
        <v>38</v>
      </c>
      <c r="B658" s="58" t="s">
        <v>695</v>
      </c>
      <c r="C658" s="46" t="s">
        <v>471</v>
      </c>
      <c r="D658" s="24" t="s">
        <v>688</v>
      </c>
      <c r="E658" s="25">
        <v>40</v>
      </c>
      <c r="F658" s="25">
        <v>40</v>
      </c>
      <c r="G658" s="25" t="s">
        <v>102</v>
      </c>
      <c r="H658" s="25">
        <v>40</v>
      </c>
      <c r="I658" s="25" t="s">
        <v>102</v>
      </c>
    </row>
    <row r="659" spans="1:9" s="1" customFormat="1" ht="195" customHeight="1" x14ac:dyDescent="0.2">
      <c r="A659" s="51"/>
      <c r="B659" s="58"/>
      <c r="C659" s="46" t="s">
        <v>194</v>
      </c>
      <c r="D659" s="24" t="s">
        <v>15</v>
      </c>
      <c r="E659" s="25" t="s">
        <v>102</v>
      </c>
      <c r="F659" s="25" t="s">
        <v>102</v>
      </c>
      <c r="G659" s="25" t="s">
        <v>102</v>
      </c>
      <c r="H659" s="25" t="s">
        <v>102</v>
      </c>
      <c r="I659" s="25" t="s">
        <v>102</v>
      </c>
    </row>
    <row r="660" spans="1:9" s="1" customFormat="1" ht="75" customHeight="1" x14ac:dyDescent="0.2">
      <c r="A660" s="51" t="s">
        <v>40</v>
      </c>
      <c r="B660" s="58" t="s">
        <v>696</v>
      </c>
      <c r="C660" s="46" t="s">
        <v>471</v>
      </c>
      <c r="D660" s="24" t="s">
        <v>688</v>
      </c>
      <c r="E660" s="25">
        <v>9</v>
      </c>
      <c r="F660" s="25">
        <v>9</v>
      </c>
      <c r="G660" s="25" t="s">
        <v>102</v>
      </c>
      <c r="H660" s="25">
        <v>9</v>
      </c>
      <c r="I660" s="25" t="s">
        <v>102</v>
      </c>
    </row>
    <row r="661" spans="1:9" s="1" customFormat="1" ht="101.45" customHeight="1" x14ac:dyDescent="0.2">
      <c r="A661" s="51"/>
      <c r="B661" s="58"/>
      <c r="C661" s="46" t="s">
        <v>194</v>
      </c>
      <c r="D661" s="24" t="s">
        <v>15</v>
      </c>
      <c r="E661" s="25" t="s">
        <v>102</v>
      </c>
      <c r="F661" s="25" t="s">
        <v>102</v>
      </c>
      <c r="G661" s="25" t="s">
        <v>102</v>
      </c>
      <c r="H661" s="25" t="s">
        <v>102</v>
      </c>
      <c r="I661" s="25" t="s">
        <v>102</v>
      </c>
    </row>
    <row r="662" spans="1:9" s="1" customFormat="1" ht="65.45" customHeight="1" x14ac:dyDescent="0.2">
      <c r="A662" s="51" t="s">
        <v>42</v>
      </c>
      <c r="B662" s="58" t="s">
        <v>697</v>
      </c>
      <c r="C662" s="46" t="s">
        <v>471</v>
      </c>
      <c r="D662" s="24" t="s">
        <v>688</v>
      </c>
      <c r="E662" s="25">
        <v>9</v>
      </c>
      <c r="F662" s="25">
        <v>9</v>
      </c>
      <c r="G662" s="25" t="s">
        <v>102</v>
      </c>
      <c r="H662" s="25">
        <v>10</v>
      </c>
      <c r="I662" s="25" t="s">
        <v>102</v>
      </c>
    </row>
    <row r="663" spans="1:9" s="1" customFormat="1" ht="106.15" customHeight="1" x14ac:dyDescent="0.2">
      <c r="A663" s="51"/>
      <c r="B663" s="58"/>
      <c r="C663" s="46" t="s">
        <v>194</v>
      </c>
      <c r="D663" s="24" t="s">
        <v>15</v>
      </c>
      <c r="E663" s="25" t="s">
        <v>102</v>
      </c>
      <c r="F663" s="25" t="s">
        <v>102</v>
      </c>
      <c r="G663" s="25" t="s">
        <v>102</v>
      </c>
      <c r="H663" s="25" t="s">
        <v>102</v>
      </c>
      <c r="I663" s="25" t="s">
        <v>102</v>
      </c>
    </row>
    <row r="664" spans="1:9" s="1" customFormat="1" ht="83.45" customHeight="1" x14ac:dyDescent="0.2">
      <c r="A664" s="51" t="s">
        <v>44</v>
      </c>
      <c r="B664" s="58" t="s">
        <v>698</v>
      </c>
      <c r="C664" s="46" t="s">
        <v>471</v>
      </c>
      <c r="D664" s="24" t="s">
        <v>688</v>
      </c>
      <c r="E664" s="25">
        <v>8</v>
      </c>
      <c r="F664" s="25">
        <v>8</v>
      </c>
      <c r="G664" s="25" t="s">
        <v>102</v>
      </c>
      <c r="H664" s="25">
        <v>8</v>
      </c>
      <c r="I664" s="25" t="s">
        <v>102</v>
      </c>
    </row>
    <row r="665" spans="1:9" s="1" customFormat="1" ht="107.45" customHeight="1" x14ac:dyDescent="0.2">
      <c r="A665" s="51"/>
      <c r="B665" s="58"/>
      <c r="C665" s="46" t="s">
        <v>194</v>
      </c>
      <c r="D665" s="24" t="s">
        <v>15</v>
      </c>
      <c r="E665" s="25" t="s">
        <v>102</v>
      </c>
      <c r="F665" s="25" t="s">
        <v>102</v>
      </c>
      <c r="G665" s="25" t="s">
        <v>102</v>
      </c>
      <c r="H665" s="25" t="s">
        <v>102</v>
      </c>
      <c r="I665" s="25" t="s">
        <v>102</v>
      </c>
    </row>
    <row r="666" spans="1:9" s="1" customFormat="1" ht="75.599999999999994" customHeight="1" x14ac:dyDescent="0.2">
      <c r="A666" s="51" t="s">
        <v>46</v>
      </c>
      <c r="B666" s="58" t="s">
        <v>699</v>
      </c>
      <c r="C666" s="46" t="s">
        <v>471</v>
      </c>
      <c r="D666" s="24" t="s">
        <v>688</v>
      </c>
      <c r="E666" s="25">
        <v>7</v>
      </c>
      <c r="F666" s="25">
        <v>9</v>
      </c>
      <c r="G666" s="25" t="s">
        <v>102</v>
      </c>
      <c r="H666" s="25">
        <v>10</v>
      </c>
      <c r="I666" s="25" t="s">
        <v>102</v>
      </c>
    </row>
    <row r="667" spans="1:9" s="1" customFormat="1" ht="90" customHeight="1" x14ac:dyDescent="0.2">
      <c r="A667" s="51"/>
      <c r="B667" s="58"/>
      <c r="C667" s="46" t="s">
        <v>194</v>
      </c>
      <c r="D667" s="24" t="s">
        <v>15</v>
      </c>
      <c r="E667" s="25" t="s">
        <v>102</v>
      </c>
      <c r="F667" s="25" t="s">
        <v>102</v>
      </c>
      <c r="G667" s="25" t="s">
        <v>102</v>
      </c>
      <c r="H667" s="25" t="s">
        <v>102</v>
      </c>
      <c r="I667" s="25" t="s">
        <v>102</v>
      </c>
    </row>
    <row r="668" spans="1:9" s="1" customFormat="1" ht="76.900000000000006" customHeight="1" x14ac:dyDescent="0.2">
      <c r="A668" s="51" t="s">
        <v>48</v>
      </c>
      <c r="B668" s="58" t="s">
        <v>700</v>
      </c>
      <c r="C668" s="46" t="s">
        <v>471</v>
      </c>
      <c r="D668" s="24" t="s">
        <v>688</v>
      </c>
      <c r="E668" s="25">
        <v>9</v>
      </c>
      <c r="F668" s="25">
        <v>9</v>
      </c>
      <c r="G668" s="25" t="s">
        <v>102</v>
      </c>
      <c r="H668" s="25">
        <v>9</v>
      </c>
      <c r="I668" s="25" t="s">
        <v>102</v>
      </c>
    </row>
    <row r="669" spans="1:9" s="1" customFormat="1" ht="102.6" customHeight="1" x14ac:dyDescent="0.2">
      <c r="A669" s="51"/>
      <c r="B669" s="58"/>
      <c r="C669" s="46" t="s">
        <v>194</v>
      </c>
      <c r="D669" s="24" t="s">
        <v>15</v>
      </c>
      <c r="E669" s="25" t="s">
        <v>102</v>
      </c>
      <c r="F669" s="25" t="s">
        <v>102</v>
      </c>
      <c r="G669" s="25" t="s">
        <v>102</v>
      </c>
      <c r="H669" s="25" t="s">
        <v>102</v>
      </c>
      <c r="I669" s="25" t="s">
        <v>102</v>
      </c>
    </row>
    <row r="670" spans="1:9" s="1" customFormat="1" ht="78" customHeight="1" x14ac:dyDescent="0.2">
      <c r="A670" s="51" t="s">
        <v>50</v>
      </c>
      <c r="B670" s="58" t="s">
        <v>701</v>
      </c>
      <c r="C670" s="46" t="s">
        <v>471</v>
      </c>
      <c r="D670" s="24" t="s">
        <v>688</v>
      </c>
      <c r="E670" s="25">
        <v>158</v>
      </c>
      <c r="F670" s="25">
        <v>160</v>
      </c>
      <c r="G670" s="25" t="s">
        <v>102</v>
      </c>
      <c r="H670" s="25">
        <v>159</v>
      </c>
      <c r="I670" s="25" t="s">
        <v>102</v>
      </c>
    </row>
    <row r="671" spans="1:9" s="1" customFormat="1" ht="98.45" customHeight="1" x14ac:dyDescent="0.2">
      <c r="A671" s="51"/>
      <c r="B671" s="58"/>
      <c r="C671" s="46" t="s">
        <v>194</v>
      </c>
      <c r="D671" s="24" t="s">
        <v>15</v>
      </c>
      <c r="E671" s="25" t="s">
        <v>102</v>
      </c>
      <c r="F671" s="25" t="s">
        <v>102</v>
      </c>
      <c r="G671" s="25" t="s">
        <v>102</v>
      </c>
      <c r="H671" s="25" t="s">
        <v>102</v>
      </c>
      <c r="I671" s="25" t="s">
        <v>102</v>
      </c>
    </row>
    <row r="672" spans="1:9" s="1" customFormat="1" ht="73.900000000000006" customHeight="1" x14ac:dyDescent="0.2">
      <c r="A672" s="51" t="s">
        <v>54</v>
      </c>
      <c r="B672" s="58" t="s">
        <v>702</v>
      </c>
      <c r="C672" s="46" t="s">
        <v>471</v>
      </c>
      <c r="D672" s="24" t="s">
        <v>688</v>
      </c>
      <c r="E672" s="25">
        <v>161</v>
      </c>
      <c r="F672" s="25">
        <v>164</v>
      </c>
      <c r="G672" s="25" t="s">
        <v>102</v>
      </c>
      <c r="H672" s="25">
        <v>166</v>
      </c>
      <c r="I672" s="25" t="s">
        <v>102</v>
      </c>
    </row>
    <row r="673" spans="1:9" s="1" customFormat="1" ht="105" customHeight="1" x14ac:dyDescent="0.2">
      <c r="A673" s="51"/>
      <c r="B673" s="58"/>
      <c r="C673" s="46" t="s">
        <v>194</v>
      </c>
      <c r="D673" s="24" t="s">
        <v>15</v>
      </c>
      <c r="E673" s="25" t="s">
        <v>102</v>
      </c>
      <c r="F673" s="25" t="s">
        <v>102</v>
      </c>
      <c r="G673" s="25" t="s">
        <v>102</v>
      </c>
      <c r="H673" s="25" t="s">
        <v>102</v>
      </c>
      <c r="I673" s="25" t="s">
        <v>102</v>
      </c>
    </row>
    <row r="674" spans="1:9" s="1" customFormat="1" ht="72" customHeight="1" x14ac:dyDescent="0.2">
      <c r="A674" s="51" t="s">
        <v>57</v>
      </c>
      <c r="B674" s="58" t="s">
        <v>703</v>
      </c>
      <c r="C674" s="46" t="s">
        <v>471</v>
      </c>
      <c r="D674" s="24" t="s">
        <v>688</v>
      </c>
      <c r="E674" s="25">
        <v>158</v>
      </c>
      <c r="F674" s="25">
        <v>159</v>
      </c>
      <c r="G674" s="25" t="s">
        <v>102</v>
      </c>
      <c r="H674" s="25">
        <v>169</v>
      </c>
      <c r="I674" s="25" t="s">
        <v>102</v>
      </c>
    </row>
    <row r="675" spans="1:9" s="1" customFormat="1" ht="100.9" customHeight="1" x14ac:dyDescent="0.2">
      <c r="A675" s="51"/>
      <c r="B675" s="58"/>
      <c r="C675" s="46" t="s">
        <v>194</v>
      </c>
      <c r="D675" s="24" t="s">
        <v>15</v>
      </c>
      <c r="E675" s="25" t="s">
        <v>102</v>
      </c>
      <c r="F675" s="25" t="s">
        <v>102</v>
      </c>
      <c r="G675" s="25" t="s">
        <v>102</v>
      </c>
      <c r="H675" s="25" t="s">
        <v>102</v>
      </c>
      <c r="I675" s="25" t="s">
        <v>102</v>
      </c>
    </row>
    <row r="676" spans="1:9" s="1" customFormat="1" ht="74.45" customHeight="1" x14ac:dyDescent="0.2">
      <c r="A676" s="51" t="s">
        <v>59</v>
      </c>
      <c r="B676" s="58" t="s">
        <v>704</v>
      </c>
      <c r="C676" s="46" t="s">
        <v>471</v>
      </c>
      <c r="D676" s="24" t="s">
        <v>688</v>
      </c>
      <c r="E676" s="25">
        <v>160</v>
      </c>
      <c r="F676" s="25">
        <v>160</v>
      </c>
      <c r="G676" s="25" t="s">
        <v>102</v>
      </c>
      <c r="H676" s="25">
        <v>158</v>
      </c>
      <c r="I676" s="25" t="s">
        <v>102</v>
      </c>
    </row>
    <row r="677" spans="1:9" s="1" customFormat="1" ht="97.9" customHeight="1" x14ac:dyDescent="0.2">
      <c r="A677" s="51"/>
      <c r="B677" s="58"/>
      <c r="C677" s="46" t="s">
        <v>194</v>
      </c>
      <c r="D677" s="24" t="s">
        <v>15</v>
      </c>
      <c r="E677" s="25" t="s">
        <v>102</v>
      </c>
      <c r="F677" s="25" t="s">
        <v>102</v>
      </c>
      <c r="G677" s="25" t="s">
        <v>102</v>
      </c>
      <c r="H677" s="25" t="s">
        <v>102</v>
      </c>
      <c r="I677" s="25" t="s">
        <v>102</v>
      </c>
    </row>
    <row r="678" spans="1:9" s="1" customFormat="1" ht="83.45" customHeight="1" x14ac:dyDescent="0.2">
      <c r="A678" s="51" t="s">
        <v>62</v>
      </c>
      <c r="B678" s="58" t="s">
        <v>705</v>
      </c>
      <c r="C678" s="46" t="s">
        <v>471</v>
      </c>
      <c r="D678" s="24" t="s">
        <v>688</v>
      </c>
      <c r="E678" s="25">
        <v>160</v>
      </c>
      <c r="F678" s="25">
        <v>160</v>
      </c>
      <c r="G678" s="25" t="s">
        <v>102</v>
      </c>
      <c r="H678" s="25">
        <v>156.4</v>
      </c>
      <c r="I678" s="25" t="s">
        <v>102</v>
      </c>
    </row>
    <row r="679" spans="1:9" s="1" customFormat="1" ht="102" customHeight="1" x14ac:dyDescent="0.2">
      <c r="A679" s="51"/>
      <c r="B679" s="58"/>
      <c r="C679" s="46" t="s">
        <v>194</v>
      </c>
      <c r="D679" s="24" t="s">
        <v>15</v>
      </c>
      <c r="E679" s="25" t="s">
        <v>102</v>
      </c>
      <c r="F679" s="25" t="s">
        <v>102</v>
      </c>
      <c r="G679" s="25" t="s">
        <v>102</v>
      </c>
      <c r="H679" s="25" t="s">
        <v>102</v>
      </c>
      <c r="I679" s="25" t="s">
        <v>102</v>
      </c>
    </row>
    <row r="680" spans="1:9" s="1" customFormat="1" ht="72" customHeight="1" x14ac:dyDescent="0.2">
      <c r="A680" s="51" t="s">
        <v>64</v>
      </c>
      <c r="B680" s="58" t="s">
        <v>706</v>
      </c>
      <c r="C680" s="46" t="s">
        <v>471</v>
      </c>
      <c r="D680" s="24" t="s">
        <v>688</v>
      </c>
      <c r="E680" s="25">
        <v>160</v>
      </c>
      <c r="F680" s="25">
        <v>160</v>
      </c>
      <c r="G680" s="25" t="s">
        <v>102</v>
      </c>
      <c r="H680" s="25">
        <v>156</v>
      </c>
      <c r="I680" s="25" t="s">
        <v>102</v>
      </c>
    </row>
    <row r="681" spans="1:9" s="1" customFormat="1" ht="96" customHeight="1" x14ac:dyDescent="0.2">
      <c r="A681" s="51"/>
      <c r="B681" s="58"/>
      <c r="C681" s="46" t="s">
        <v>194</v>
      </c>
      <c r="D681" s="24" t="s">
        <v>15</v>
      </c>
      <c r="E681" s="25" t="s">
        <v>102</v>
      </c>
      <c r="F681" s="25" t="s">
        <v>102</v>
      </c>
      <c r="G681" s="25" t="s">
        <v>102</v>
      </c>
      <c r="H681" s="25" t="s">
        <v>102</v>
      </c>
      <c r="I681" s="25" t="s">
        <v>102</v>
      </c>
    </row>
    <row r="682" spans="1:9" s="1" customFormat="1" ht="81.599999999999994" customHeight="1" x14ac:dyDescent="0.2">
      <c r="A682" s="51" t="s">
        <v>67</v>
      </c>
      <c r="B682" s="58" t="s">
        <v>707</v>
      </c>
      <c r="C682" s="46" t="s">
        <v>471</v>
      </c>
      <c r="D682" s="24" t="s">
        <v>688</v>
      </c>
      <c r="E682" s="25">
        <v>109</v>
      </c>
      <c r="F682" s="25">
        <v>110</v>
      </c>
      <c r="G682" s="25" t="s">
        <v>102</v>
      </c>
      <c r="H682" s="25">
        <v>108</v>
      </c>
      <c r="I682" s="25" t="s">
        <v>102</v>
      </c>
    </row>
    <row r="683" spans="1:9" s="1" customFormat="1" ht="160.5" customHeight="1" x14ac:dyDescent="0.2">
      <c r="A683" s="51"/>
      <c r="B683" s="58"/>
      <c r="C683" s="46" t="s">
        <v>194</v>
      </c>
      <c r="D683" s="24" t="s">
        <v>15</v>
      </c>
      <c r="E683" s="25" t="s">
        <v>102</v>
      </c>
      <c r="F683" s="25" t="s">
        <v>102</v>
      </c>
      <c r="G683" s="25" t="s">
        <v>102</v>
      </c>
      <c r="H683" s="25" t="s">
        <v>102</v>
      </c>
      <c r="I683" s="25" t="s">
        <v>102</v>
      </c>
    </row>
    <row r="684" spans="1:9" s="1" customFormat="1" ht="86.45" customHeight="1" x14ac:dyDescent="0.2">
      <c r="A684" s="51" t="s">
        <v>71</v>
      </c>
      <c r="B684" s="58" t="s">
        <v>708</v>
      </c>
      <c r="C684" s="46" t="s">
        <v>471</v>
      </c>
      <c r="D684" s="24" t="s">
        <v>688</v>
      </c>
      <c r="E684" s="25">
        <v>3436</v>
      </c>
      <c r="F684" s="25">
        <v>3434</v>
      </c>
      <c r="G684" s="25" t="s">
        <v>102</v>
      </c>
      <c r="H684" s="25">
        <v>3412</v>
      </c>
      <c r="I684" s="25" t="s">
        <v>102</v>
      </c>
    </row>
    <row r="685" spans="1:9" s="1" customFormat="1" ht="92.45" customHeight="1" x14ac:dyDescent="0.2">
      <c r="A685" s="51"/>
      <c r="B685" s="58"/>
      <c r="C685" s="46" t="s">
        <v>194</v>
      </c>
      <c r="D685" s="24" t="s">
        <v>15</v>
      </c>
      <c r="E685" s="25" t="s">
        <v>102</v>
      </c>
      <c r="F685" s="25" t="s">
        <v>102</v>
      </c>
      <c r="G685" s="25" t="s">
        <v>102</v>
      </c>
      <c r="H685" s="25" t="s">
        <v>102</v>
      </c>
      <c r="I685" s="25" t="s">
        <v>102</v>
      </c>
    </row>
    <row r="686" spans="1:9" s="1" customFormat="1" ht="75" customHeight="1" x14ac:dyDescent="0.2">
      <c r="A686" s="51" t="s">
        <v>75</v>
      </c>
      <c r="B686" s="58" t="s">
        <v>709</v>
      </c>
      <c r="C686" s="46" t="s">
        <v>471</v>
      </c>
      <c r="D686" s="24" t="s">
        <v>688</v>
      </c>
      <c r="E686" s="25">
        <v>127</v>
      </c>
      <c r="F686" s="25">
        <v>125</v>
      </c>
      <c r="G686" s="25" t="s">
        <v>102</v>
      </c>
      <c r="H686" s="25">
        <v>125</v>
      </c>
      <c r="I686" s="25" t="s">
        <v>102</v>
      </c>
    </row>
    <row r="687" spans="1:9" s="1" customFormat="1" ht="108.6" customHeight="1" x14ac:dyDescent="0.2">
      <c r="A687" s="51"/>
      <c r="B687" s="58"/>
      <c r="C687" s="46" t="s">
        <v>194</v>
      </c>
      <c r="D687" s="24" t="s">
        <v>15</v>
      </c>
      <c r="E687" s="25" t="s">
        <v>102</v>
      </c>
      <c r="F687" s="25" t="s">
        <v>102</v>
      </c>
      <c r="G687" s="25" t="s">
        <v>102</v>
      </c>
      <c r="H687" s="25" t="s">
        <v>102</v>
      </c>
      <c r="I687" s="25" t="s">
        <v>102</v>
      </c>
    </row>
    <row r="688" spans="1:9" s="1" customFormat="1" ht="78" customHeight="1" x14ac:dyDescent="0.2">
      <c r="A688" s="51" t="s">
        <v>78</v>
      </c>
      <c r="B688" s="58" t="s">
        <v>710</v>
      </c>
      <c r="C688" s="46" t="s">
        <v>471</v>
      </c>
      <c r="D688" s="24" t="s">
        <v>688</v>
      </c>
      <c r="E688" s="25">
        <v>2922</v>
      </c>
      <c r="F688" s="25">
        <v>2927</v>
      </c>
      <c r="G688" s="25" t="s">
        <v>102</v>
      </c>
      <c r="H688" s="25">
        <v>2890</v>
      </c>
      <c r="I688" s="25" t="s">
        <v>102</v>
      </c>
    </row>
    <row r="689" spans="1:9" s="1" customFormat="1" ht="106.9" customHeight="1" x14ac:dyDescent="0.2">
      <c r="A689" s="51"/>
      <c r="B689" s="58"/>
      <c r="C689" s="46" t="s">
        <v>194</v>
      </c>
      <c r="D689" s="24" t="s">
        <v>15</v>
      </c>
      <c r="E689" s="25" t="s">
        <v>102</v>
      </c>
      <c r="F689" s="25" t="s">
        <v>102</v>
      </c>
      <c r="G689" s="25" t="s">
        <v>102</v>
      </c>
      <c r="H689" s="25" t="s">
        <v>102</v>
      </c>
      <c r="I689" s="25" t="s">
        <v>102</v>
      </c>
    </row>
    <row r="690" spans="1:9" s="1" customFormat="1" ht="91.9" customHeight="1" x14ac:dyDescent="0.2">
      <c r="A690" s="51" t="s">
        <v>81</v>
      </c>
      <c r="B690" s="58" t="s">
        <v>711</v>
      </c>
      <c r="C690" s="46" t="s">
        <v>471</v>
      </c>
      <c r="D690" s="24" t="s">
        <v>688</v>
      </c>
      <c r="E690" s="25">
        <v>127</v>
      </c>
      <c r="F690" s="25">
        <v>124</v>
      </c>
      <c r="G690" s="25" t="s">
        <v>102</v>
      </c>
      <c r="H690" s="25">
        <v>125</v>
      </c>
      <c r="I690" s="25" t="s">
        <v>102</v>
      </c>
    </row>
    <row r="691" spans="1:9" s="1" customFormat="1" ht="102" customHeight="1" x14ac:dyDescent="0.2">
      <c r="A691" s="51"/>
      <c r="B691" s="58"/>
      <c r="C691" s="46" t="s">
        <v>194</v>
      </c>
      <c r="D691" s="24" t="s">
        <v>15</v>
      </c>
      <c r="E691" s="25" t="s">
        <v>102</v>
      </c>
      <c r="F691" s="25" t="s">
        <v>102</v>
      </c>
      <c r="G691" s="25" t="s">
        <v>102</v>
      </c>
      <c r="H691" s="25" t="s">
        <v>102</v>
      </c>
      <c r="I691" s="25" t="s">
        <v>102</v>
      </c>
    </row>
    <row r="692" spans="1:9" s="1" customFormat="1" ht="78.599999999999994" customHeight="1" x14ac:dyDescent="0.2">
      <c r="A692" s="51" t="s">
        <v>84</v>
      </c>
      <c r="B692" s="58" t="s">
        <v>712</v>
      </c>
      <c r="C692" s="46" t="s">
        <v>471</v>
      </c>
      <c r="D692" s="24" t="s">
        <v>688</v>
      </c>
      <c r="E692" s="25">
        <v>2430</v>
      </c>
      <c r="F692" s="25">
        <v>2447</v>
      </c>
      <c r="G692" s="25" t="s">
        <v>102</v>
      </c>
      <c r="H692" s="25">
        <v>2489</v>
      </c>
      <c r="I692" s="25" t="s">
        <v>102</v>
      </c>
    </row>
    <row r="693" spans="1:9" s="1" customFormat="1" ht="105" customHeight="1" x14ac:dyDescent="0.2">
      <c r="A693" s="51"/>
      <c r="B693" s="58"/>
      <c r="C693" s="46" t="s">
        <v>194</v>
      </c>
      <c r="D693" s="24" t="s">
        <v>15</v>
      </c>
      <c r="E693" s="25" t="s">
        <v>102</v>
      </c>
      <c r="F693" s="25" t="s">
        <v>102</v>
      </c>
      <c r="G693" s="25" t="s">
        <v>102</v>
      </c>
      <c r="H693" s="25" t="s">
        <v>102</v>
      </c>
      <c r="I693" s="25" t="s">
        <v>102</v>
      </c>
    </row>
    <row r="694" spans="1:9" s="1" customFormat="1" ht="81.599999999999994" customHeight="1" x14ac:dyDescent="0.2">
      <c r="A694" s="51" t="s">
        <v>87</v>
      </c>
      <c r="B694" s="58" t="s">
        <v>713</v>
      </c>
      <c r="C694" s="46" t="s">
        <v>471</v>
      </c>
      <c r="D694" s="24" t="s">
        <v>688</v>
      </c>
      <c r="E694" s="25">
        <v>124</v>
      </c>
      <c r="F694" s="25">
        <v>121</v>
      </c>
      <c r="G694" s="25" t="s">
        <v>102</v>
      </c>
      <c r="H694" s="25">
        <v>121</v>
      </c>
      <c r="I694" s="25" t="s">
        <v>102</v>
      </c>
    </row>
    <row r="695" spans="1:9" s="1" customFormat="1" ht="63" x14ac:dyDescent="0.2">
      <c r="A695" s="51"/>
      <c r="B695" s="58"/>
      <c r="C695" s="46" t="s">
        <v>194</v>
      </c>
      <c r="D695" s="24" t="s">
        <v>15</v>
      </c>
      <c r="E695" s="25" t="s">
        <v>102</v>
      </c>
      <c r="F695" s="25" t="s">
        <v>102</v>
      </c>
      <c r="G695" s="25" t="s">
        <v>102</v>
      </c>
      <c r="H695" s="25" t="s">
        <v>102</v>
      </c>
      <c r="I695" s="25" t="s">
        <v>102</v>
      </c>
    </row>
    <row r="696" spans="1:9" s="1" customFormat="1" ht="56.25" customHeight="1" x14ac:dyDescent="0.2">
      <c r="A696" s="51" t="s">
        <v>89</v>
      </c>
      <c r="B696" s="58" t="s">
        <v>714</v>
      </c>
      <c r="C696" s="46" t="s">
        <v>471</v>
      </c>
      <c r="D696" s="24" t="s">
        <v>688</v>
      </c>
      <c r="E696" s="25">
        <v>644</v>
      </c>
      <c r="F696" s="25">
        <v>653</v>
      </c>
      <c r="G696" s="25" t="s">
        <v>102</v>
      </c>
      <c r="H696" s="25">
        <v>673</v>
      </c>
      <c r="I696" s="25" t="s">
        <v>102</v>
      </c>
    </row>
    <row r="697" spans="1:9" s="1" customFormat="1" ht="94.9" customHeight="1" x14ac:dyDescent="0.2">
      <c r="A697" s="51"/>
      <c r="B697" s="58"/>
      <c r="C697" s="46" t="s">
        <v>194</v>
      </c>
      <c r="D697" s="24" t="s">
        <v>15</v>
      </c>
      <c r="E697" s="25" t="s">
        <v>102</v>
      </c>
      <c r="F697" s="25" t="s">
        <v>102</v>
      </c>
      <c r="G697" s="25" t="s">
        <v>102</v>
      </c>
      <c r="H697" s="25" t="s">
        <v>102</v>
      </c>
      <c r="I697" s="25" t="s">
        <v>102</v>
      </c>
    </row>
    <row r="698" spans="1:9" s="1" customFormat="1" ht="56.25" customHeight="1" x14ac:dyDescent="0.2">
      <c r="A698" s="51" t="s">
        <v>92</v>
      </c>
      <c r="B698" s="58" t="s">
        <v>715</v>
      </c>
      <c r="C698" s="46" t="s">
        <v>471</v>
      </c>
      <c r="D698" s="24" t="s">
        <v>688</v>
      </c>
      <c r="E698" s="25">
        <v>34</v>
      </c>
      <c r="F698" s="25">
        <v>32</v>
      </c>
      <c r="G698" s="25" t="s">
        <v>102</v>
      </c>
      <c r="H698" s="25">
        <v>31</v>
      </c>
      <c r="I698" s="25" t="s">
        <v>102</v>
      </c>
    </row>
    <row r="699" spans="1:9" s="1" customFormat="1" ht="93.6" customHeight="1" x14ac:dyDescent="0.2">
      <c r="A699" s="51"/>
      <c r="B699" s="58"/>
      <c r="C699" s="46" t="s">
        <v>194</v>
      </c>
      <c r="D699" s="24" t="s">
        <v>15</v>
      </c>
      <c r="E699" s="25" t="s">
        <v>102</v>
      </c>
      <c r="F699" s="25" t="s">
        <v>102</v>
      </c>
      <c r="G699" s="25" t="s">
        <v>102</v>
      </c>
      <c r="H699" s="25" t="s">
        <v>102</v>
      </c>
      <c r="I699" s="25" t="s">
        <v>102</v>
      </c>
    </row>
    <row r="700" spans="1:9" s="1" customFormat="1" ht="56.25" customHeight="1" x14ac:dyDescent="0.2">
      <c r="A700" s="51" t="s">
        <v>96</v>
      </c>
      <c r="B700" s="58" t="s">
        <v>716</v>
      </c>
      <c r="C700" s="46" t="s">
        <v>471</v>
      </c>
      <c r="D700" s="24" t="s">
        <v>688</v>
      </c>
      <c r="E700" s="25">
        <v>2765</v>
      </c>
      <c r="F700" s="25">
        <v>2761</v>
      </c>
      <c r="G700" s="25" t="s">
        <v>102</v>
      </c>
      <c r="H700" s="25">
        <v>2780</v>
      </c>
      <c r="I700" s="25" t="s">
        <v>102</v>
      </c>
    </row>
    <row r="701" spans="1:9" s="1" customFormat="1" ht="98.45" customHeight="1" x14ac:dyDescent="0.2">
      <c r="A701" s="51"/>
      <c r="B701" s="58"/>
      <c r="C701" s="46" t="s">
        <v>194</v>
      </c>
      <c r="D701" s="24" t="s">
        <v>15</v>
      </c>
      <c r="E701" s="25" t="s">
        <v>102</v>
      </c>
      <c r="F701" s="25" t="s">
        <v>102</v>
      </c>
      <c r="G701" s="25" t="s">
        <v>102</v>
      </c>
      <c r="H701" s="25" t="s">
        <v>102</v>
      </c>
      <c r="I701" s="25" t="s">
        <v>102</v>
      </c>
    </row>
    <row r="702" spans="1:9" s="1" customFormat="1" ht="56.25" customHeight="1" x14ac:dyDescent="0.2">
      <c r="A702" s="51" t="s">
        <v>99</v>
      </c>
      <c r="B702" s="58" t="s">
        <v>717</v>
      </c>
      <c r="C702" s="46" t="s">
        <v>471</v>
      </c>
      <c r="D702" s="24" t="s">
        <v>688</v>
      </c>
      <c r="E702" s="25">
        <v>119</v>
      </c>
      <c r="F702" s="25">
        <v>117</v>
      </c>
      <c r="G702" s="25" t="s">
        <v>102</v>
      </c>
      <c r="H702" s="25">
        <v>116</v>
      </c>
      <c r="I702" s="25" t="s">
        <v>102</v>
      </c>
    </row>
    <row r="703" spans="1:9" s="1" customFormat="1" ht="96" customHeight="1" x14ac:dyDescent="0.2">
      <c r="A703" s="51"/>
      <c r="B703" s="58"/>
      <c r="C703" s="46" t="s">
        <v>194</v>
      </c>
      <c r="D703" s="24" t="s">
        <v>15</v>
      </c>
      <c r="E703" s="25" t="s">
        <v>102</v>
      </c>
      <c r="F703" s="25" t="s">
        <v>102</v>
      </c>
      <c r="G703" s="25" t="s">
        <v>102</v>
      </c>
      <c r="H703" s="25" t="s">
        <v>102</v>
      </c>
      <c r="I703" s="25" t="s">
        <v>102</v>
      </c>
    </row>
    <row r="704" spans="1:9" s="1" customFormat="1" ht="56.25" customHeight="1" x14ac:dyDescent="0.2">
      <c r="A704" s="51" t="s">
        <v>103</v>
      </c>
      <c r="B704" s="58" t="s">
        <v>718</v>
      </c>
      <c r="C704" s="46" t="s">
        <v>471</v>
      </c>
      <c r="D704" s="24" t="s">
        <v>688</v>
      </c>
      <c r="E704" s="25">
        <v>541</v>
      </c>
      <c r="F704" s="25">
        <v>541</v>
      </c>
      <c r="G704" s="25" t="s">
        <v>102</v>
      </c>
      <c r="H704" s="25">
        <v>552</v>
      </c>
      <c r="I704" s="25" t="s">
        <v>102</v>
      </c>
    </row>
    <row r="705" spans="1:9" s="1" customFormat="1" ht="98.45" customHeight="1" x14ac:dyDescent="0.2">
      <c r="A705" s="51"/>
      <c r="B705" s="58"/>
      <c r="C705" s="46" t="s">
        <v>194</v>
      </c>
      <c r="D705" s="24" t="s">
        <v>15</v>
      </c>
      <c r="E705" s="25" t="s">
        <v>102</v>
      </c>
      <c r="F705" s="25" t="s">
        <v>102</v>
      </c>
      <c r="G705" s="25" t="s">
        <v>102</v>
      </c>
      <c r="H705" s="25" t="s">
        <v>102</v>
      </c>
      <c r="I705" s="25" t="s">
        <v>102</v>
      </c>
    </row>
    <row r="706" spans="1:9" s="1" customFormat="1" ht="56.25" customHeight="1" x14ac:dyDescent="0.2">
      <c r="A706" s="51" t="s">
        <v>106</v>
      </c>
      <c r="B706" s="58" t="s">
        <v>719</v>
      </c>
      <c r="C706" s="46" t="s">
        <v>471</v>
      </c>
      <c r="D706" s="24" t="s">
        <v>688</v>
      </c>
      <c r="E706" s="25">
        <v>36</v>
      </c>
      <c r="F706" s="25">
        <v>36</v>
      </c>
      <c r="G706" s="25" t="s">
        <v>102</v>
      </c>
      <c r="H706" s="25">
        <v>36</v>
      </c>
      <c r="I706" s="25" t="s">
        <v>102</v>
      </c>
    </row>
    <row r="707" spans="1:9" s="1" customFormat="1" ht="99" customHeight="1" x14ac:dyDescent="0.2">
      <c r="A707" s="51"/>
      <c r="B707" s="58"/>
      <c r="C707" s="46" t="s">
        <v>194</v>
      </c>
      <c r="D707" s="24" t="s">
        <v>15</v>
      </c>
      <c r="E707" s="25" t="s">
        <v>102</v>
      </c>
      <c r="F707" s="25" t="s">
        <v>102</v>
      </c>
      <c r="G707" s="25" t="s">
        <v>102</v>
      </c>
      <c r="H707" s="25" t="s">
        <v>102</v>
      </c>
      <c r="I707" s="25" t="s">
        <v>102</v>
      </c>
    </row>
    <row r="708" spans="1:9" s="1" customFormat="1" ht="56.25" customHeight="1" x14ac:dyDescent="0.2">
      <c r="A708" s="51" t="s">
        <v>110</v>
      </c>
      <c r="B708" s="58" t="s">
        <v>720</v>
      </c>
      <c r="C708" s="46" t="s">
        <v>471</v>
      </c>
      <c r="D708" s="24" t="s">
        <v>688</v>
      </c>
      <c r="E708" s="25">
        <v>10</v>
      </c>
      <c r="F708" s="25">
        <v>10</v>
      </c>
      <c r="G708" s="25" t="s">
        <v>102</v>
      </c>
      <c r="H708" s="25">
        <v>10</v>
      </c>
      <c r="I708" s="25" t="s">
        <v>102</v>
      </c>
    </row>
    <row r="709" spans="1:9" s="1" customFormat="1" ht="100.9" customHeight="1" x14ac:dyDescent="0.2">
      <c r="A709" s="51"/>
      <c r="B709" s="58"/>
      <c r="C709" s="46" t="s">
        <v>194</v>
      </c>
      <c r="D709" s="24" t="s">
        <v>15</v>
      </c>
      <c r="E709" s="25" t="s">
        <v>102</v>
      </c>
      <c r="F709" s="25" t="s">
        <v>102</v>
      </c>
      <c r="G709" s="25" t="s">
        <v>102</v>
      </c>
      <c r="H709" s="25" t="s">
        <v>102</v>
      </c>
      <c r="I709" s="25" t="s">
        <v>102</v>
      </c>
    </row>
    <row r="710" spans="1:9" s="1" customFormat="1" ht="56.25" customHeight="1" x14ac:dyDescent="0.2">
      <c r="A710" s="51" t="s">
        <v>113</v>
      </c>
      <c r="B710" s="58" t="s">
        <v>721</v>
      </c>
      <c r="C710" s="46" t="s">
        <v>471</v>
      </c>
      <c r="D710" s="24" t="s">
        <v>688</v>
      </c>
      <c r="E710" s="25">
        <v>577</v>
      </c>
      <c r="F710" s="25">
        <v>584</v>
      </c>
      <c r="G710" s="25" t="s">
        <v>102</v>
      </c>
      <c r="H710" s="25">
        <v>599</v>
      </c>
      <c r="I710" s="25" t="s">
        <v>102</v>
      </c>
    </row>
    <row r="711" spans="1:9" s="1" customFormat="1" ht="96.6" customHeight="1" x14ac:dyDescent="0.2">
      <c r="A711" s="51"/>
      <c r="B711" s="58"/>
      <c r="C711" s="46" t="s">
        <v>194</v>
      </c>
      <c r="D711" s="24" t="s">
        <v>15</v>
      </c>
      <c r="E711" s="25" t="s">
        <v>102</v>
      </c>
      <c r="F711" s="25" t="s">
        <v>102</v>
      </c>
      <c r="G711" s="25" t="s">
        <v>102</v>
      </c>
      <c r="H711" s="25" t="s">
        <v>102</v>
      </c>
      <c r="I711" s="25" t="s">
        <v>102</v>
      </c>
    </row>
    <row r="712" spans="1:9" s="1" customFormat="1" ht="56.25" customHeight="1" x14ac:dyDescent="0.2">
      <c r="A712" s="51" t="s">
        <v>116</v>
      </c>
      <c r="B712" s="58" t="s">
        <v>722</v>
      </c>
      <c r="C712" s="46" t="s">
        <v>471</v>
      </c>
      <c r="D712" s="24" t="s">
        <v>688</v>
      </c>
      <c r="E712" s="25">
        <v>43</v>
      </c>
      <c r="F712" s="25">
        <v>41</v>
      </c>
      <c r="G712" s="25" t="s">
        <v>102</v>
      </c>
      <c r="H712" s="25">
        <v>41</v>
      </c>
      <c r="I712" s="25" t="s">
        <v>102</v>
      </c>
    </row>
    <row r="713" spans="1:9" s="1" customFormat="1" ht="98.45" customHeight="1" x14ac:dyDescent="0.2">
      <c r="A713" s="51"/>
      <c r="B713" s="58"/>
      <c r="C713" s="46" t="s">
        <v>194</v>
      </c>
      <c r="D713" s="24" t="s">
        <v>15</v>
      </c>
      <c r="E713" s="25" t="s">
        <v>102</v>
      </c>
      <c r="F713" s="25" t="s">
        <v>102</v>
      </c>
      <c r="G713" s="25" t="s">
        <v>102</v>
      </c>
      <c r="H713" s="25" t="s">
        <v>102</v>
      </c>
      <c r="I713" s="25" t="s">
        <v>102</v>
      </c>
    </row>
    <row r="714" spans="1:9" s="1" customFormat="1" ht="56.25" customHeight="1" x14ac:dyDescent="0.2">
      <c r="A714" s="51" t="s">
        <v>119</v>
      </c>
      <c r="B714" s="58" t="s">
        <v>723</v>
      </c>
      <c r="C714" s="46" t="s">
        <v>471</v>
      </c>
      <c r="D714" s="24" t="s">
        <v>688</v>
      </c>
      <c r="E714" s="25">
        <v>563</v>
      </c>
      <c r="F714" s="25">
        <v>571</v>
      </c>
      <c r="G714" s="25" t="s">
        <v>102</v>
      </c>
      <c r="H714" s="25">
        <v>588</v>
      </c>
      <c r="I714" s="25" t="s">
        <v>102</v>
      </c>
    </row>
    <row r="715" spans="1:9" s="1" customFormat="1" ht="97.9" customHeight="1" x14ac:dyDescent="0.2">
      <c r="A715" s="51"/>
      <c r="B715" s="58"/>
      <c r="C715" s="46" t="s">
        <v>194</v>
      </c>
      <c r="D715" s="24" t="s">
        <v>15</v>
      </c>
      <c r="E715" s="25" t="s">
        <v>102</v>
      </c>
      <c r="F715" s="25" t="s">
        <v>102</v>
      </c>
      <c r="G715" s="25" t="s">
        <v>102</v>
      </c>
      <c r="H715" s="25" t="s">
        <v>102</v>
      </c>
      <c r="I715" s="25" t="s">
        <v>102</v>
      </c>
    </row>
    <row r="716" spans="1:9" s="1" customFormat="1" ht="56.25" customHeight="1" x14ac:dyDescent="0.2">
      <c r="A716" s="51" t="s">
        <v>122</v>
      </c>
      <c r="B716" s="58" t="s">
        <v>724</v>
      </c>
      <c r="C716" s="46" t="s">
        <v>471</v>
      </c>
      <c r="D716" s="24" t="s">
        <v>688</v>
      </c>
      <c r="E716" s="25">
        <v>42</v>
      </c>
      <c r="F716" s="25">
        <v>41</v>
      </c>
      <c r="G716" s="25" t="s">
        <v>102</v>
      </c>
      <c r="H716" s="25">
        <v>41</v>
      </c>
      <c r="I716" s="25" t="s">
        <v>102</v>
      </c>
    </row>
    <row r="717" spans="1:9" s="1" customFormat="1" ht="51.75" customHeight="1" x14ac:dyDescent="0.2">
      <c r="A717" s="51"/>
      <c r="B717" s="58"/>
      <c r="C717" s="46" t="s">
        <v>194</v>
      </c>
      <c r="D717" s="24" t="s">
        <v>15</v>
      </c>
      <c r="E717" s="25" t="s">
        <v>102</v>
      </c>
      <c r="F717" s="25" t="s">
        <v>102</v>
      </c>
      <c r="G717" s="25" t="s">
        <v>102</v>
      </c>
      <c r="H717" s="25" t="s">
        <v>102</v>
      </c>
      <c r="I717" s="25" t="s">
        <v>102</v>
      </c>
    </row>
    <row r="718" spans="1:9" s="1" customFormat="1" ht="56.25" customHeight="1" x14ac:dyDescent="0.2">
      <c r="A718" s="51" t="s">
        <v>125</v>
      </c>
      <c r="B718" s="58" t="s">
        <v>725</v>
      </c>
      <c r="C718" s="46" t="s">
        <v>471</v>
      </c>
      <c r="D718" s="24" t="s">
        <v>688</v>
      </c>
      <c r="E718" s="25">
        <v>508</v>
      </c>
      <c r="F718" s="25">
        <v>526</v>
      </c>
      <c r="G718" s="25" t="s">
        <v>102</v>
      </c>
      <c r="H718" s="25">
        <v>529</v>
      </c>
      <c r="I718" s="25" t="s">
        <v>102</v>
      </c>
    </row>
    <row r="719" spans="1:9" s="1" customFormat="1" ht="51.75" customHeight="1" x14ac:dyDescent="0.2">
      <c r="A719" s="51"/>
      <c r="B719" s="58"/>
      <c r="C719" s="46" t="s">
        <v>194</v>
      </c>
      <c r="D719" s="24" t="s">
        <v>15</v>
      </c>
      <c r="E719" s="25" t="s">
        <v>102</v>
      </c>
      <c r="F719" s="25" t="s">
        <v>102</v>
      </c>
      <c r="G719" s="25" t="s">
        <v>102</v>
      </c>
      <c r="H719" s="25" t="s">
        <v>102</v>
      </c>
      <c r="I719" s="25" t="s">
        <v>102</v>
      </c>
    </row>
    <row r="720" spans="1:9" s="1" customFormat="1" ht="56.25" customHeight="1" x14ac:dyDescent="0.2">
      <c r="A720" s="51" t="s">
        <v>128</v>
      </c>
      <c r="B720" s="58" t="s">
        <v>726</v>
      </c>
      <c r="C720" s="46" t="s">
        <v>471</v>
      </c>
      <c r="D720" s="24" t="s">
        <v>688</v>
      </c>
      <c r="E720" s="25">
        <v>39</v>
      </c>
      <c r="F720" s="25">
        <v>38</v>
      </c>
      <c r="G720" s="25" t="s">
        <v>102</v>
      </c>
      <c r="H720" s="25">
        <v>38</v>
      </c>
      <c r="I720" s="25" t="s">
        <v>102</v>
      </c>
    </row>
    <row r="721" spans="1:9" s="1" customFormat="1" ht="54" customHeight="1" x14ac:dyDescent="0.2">
      <c r="A721" s="51"/>
      <c r="B721" s="58"/>
      <c r="C721" s="46" t="s">
        <v>194</v>
      </c>
      <c r="D721" s="24" t="s">
        <v>15</v>
      </c>
      <c r="E721" s="25" t="s">
        <v>102</v>
      </c>
      <c r="F721" s="25" t="s">
        <v>102</v>
      </c>
      <c r="G721" s="25" t="s">
        <v>102</v>
      </c>
      <c r="H721" s="25" t="s">
        <v>102</v>
      </c>
      <c r="I721" s="25" t="s">
        <v>102</v>
      </c>
    </row>
    <row r="722" spans="1:9" s="1" customFormat="1" ht="56.25" customHeight="1" x14ac:dyDescent="0.2">
      <c r="A722" s="51" t="s">
        <v>131</v>
      </c>
      <c r="B722" s="58" t="s">
        <v>727</v>
      </c>
      <c r="C722" s="46" t="s">
        <v>471</v>
      </c>
      <c r="D722" s="24" t="s">
        <v>688</v>
      </c>
      <c r="E722" s="25">
        <v>108</v>
      </c>
      <c r="F722" s="25">
        <v>111</v>
      </c>
      <c r="G722" s="25" t="s">
        <v>102</v>
      </c>
      <c r="H722" s="25">
        <v>112</v>
      </c>
      <c r="I722" s="25" t="s">
        <v>102</v>
      </c>
    </row>
    <row r="723" spans="1:9" s="1" customFormat="1" ht="47.25" customHeight="1" x14ac:dyDescent="0.2">
      <c r="A723" s="51"/>
      <c r="B723" s="58"/>
      <c r="C723" s="46" t="s">
        <v>194</v>
      </c>
      <c r="D723" s="24" t="s">
        <v>15</v>
      </c>
      <c r="E723" s="25" t="s">
        <v>102</v>
      </c>
      <c r="F723" s="25" t="s">
        <v>102</v>
      </c>
      <c r="G723" s="25" t="s">
        <v>102</v>
      </c>
      <c r="H723" s="25" t="s">
        <v>102</v>
      </c>
      <c r="I723" s="25" t="s">
        <v>102</v>
      </c>
    </row>
    <row r="724" spans="1:9" s="1" customFormat="1" ht="56.25" customHeight="1" x14ac:dyDescent="0.2">
      <c r="A724" s="51" t="s">
        <v>133</v>
      </c>
      <c r="B724" s="58" t="s">
        <v>728</v>
      </c>
      <c r="C724" s="46" t="s">
        <v>471</v>
      </c>
      <c r="D724" s="24" t="s">
        <v>688</v>
      </c>
      <c r="E724" s="25">
        <v>9</v>
      </c>
      <c r="F724" s="25">
        <v>9</v>
      </c>
      <c r="G724" s="25" t="s">
        <v>102</v>
      </c>
      <c r="H724" s="25">
        <v>11</v>
      </c>
      <c r="I724" s="25" t="s">
        <v>102</v>
      </c>
    </row>
    <row r="725" spans="1:9" s="1" customFormat="1" ht="50.25" customHeight="1" x14ac:dyDescent="0.2">
      <c r="A725" s="51"/>
      <c r="B725" s="58"/>
      <c r="C725" s="46" t="s">
        <v>194</v>
      </c>
      <c r="D725" s="24" t="s">
        <v>15</v>
      </c>
      <c r="E725" s="25" t="s">
        <v>102</v>
      </c>
      <c r="F725" s="25" t="s">
        <v>102</v>
      </c>
      <c r="G725" s="25" t="s">
        <v>102</v>
      </c>
      <c r="H725" s="25" t="s">
        <v>102</v>
      </c>
      <c r="I725" s="25" t="s">
        <v>102</v>
      </c>
    </row>
    <row r="726" spans="1:9" s="1" customFormat="1" ht="56.25" customHeight="1" x14ac:dyDescent="0.2">
      <c r="A726" s="51" t="s">
        <v>135</v>
      </c>
      <c r="B726" s="58" t="s">
        <v>729</v>
      </c>
      <c r="C726" s="46" t="s">
        <v>471</v>
      </c>
      <c r="D726" s="24" t="s">
        <v>688</v>
      </c>
      <c r="E726" s="25">
        <v>409</v>
      </c>
      <c r="F726" s="25">
        <v>418</v>
      </c>
      <c r="G726" s="25" t="s">
        <v>102</v>
      </c>
      <c r="H726" s="25">
        <v>423</v>
      </c>
      <c r="I726" s="25" t="s">
        <v>102</v>
      </c>
    </row>
    <row r="727" spans="1:9" s="1" customFormat="1" ht="53.25" customHeight="1" x14ac:dyDescent="0.2">
      <c r="A727" s="51"/>
      <c r="B727" s="58"/>
      <c r="C727" s="46" t="s">
        <v>194</v>
      </c>
      <c r="D727" s="24" t="s">
        <v>15</v>
      </c>
      <c r="E727" s="25" t="s">
        <v>102</v>
      </c>
      <c r="F727" s="25" t="s">
        <v>102</v>
      </c>
      <c r="G727" s="25" t="s">
        <v>102</v>
      </c>
      <c r="H727" s="25" t="s">
        <v>102</v>
      </c>
      <c r="I727" s="25" t="s">
        <v>102</v>
      </c>
    </row>
    <row r="728" spans="1:9" s="1" customFormat="1" ht="56.25" customHeight="1" x14ac:dyDescent="0.2">
      <c r="A728" s="51" t="s">
        <v>137</v>
      </c>
      <c r="B728" s="58" t="s">
        <v>730</v>
      </c>
      <c r="C728" s="46" t="s">
        <v>471</v>
      </c>
      <c r="D728" s="24" t="s">
        <v>688</v>
      </c>
      <c r="E728" s="25">
        <v>37</v>
      </c>
      <c r="F728" s="25">
        <v>37</v>
      </c>
      <c r="G728" s="25" t="s">
        <v>102</v>
      </c>
      <c r="H728" s="25">
        <v>37</v>
      </c>
      <c r="I728" s="25" t="s">
        <v>102</v>
      </c>
    </row>
    <row r="729" spans="1:9" s="1" customFormat="1" ht="52.5" customHeight="1" x14ac:dyDescent="0.2">
      <c r="A729" s="51"/>
      <c r="B729" s="58"/>
      <c r="C729" s="46" t="s">
        <v>194</v>
      </c>
      <c r="D729" s="24" t="s">
        <v>15</v>
      </c>
      <c r="E729" s="25" t="s">
        <v>102</v>
      </c>
      <c r="F729" s="25" t="s">
        <v>102</v>
      </c>
      <c r="G729" s="25" t="s">
        <v>102</v>
      </c>
      <c r="H729" s="25" t="s">
        <v>102</v>
      </c>
      <c r="I729" s="25" t="s">
        <v>102</v>
      </c>
    </row>
    <row r="730" spans="1:9" s="1" customFormat="1" ht="56.25" customHeight="1" x14ac:dyDescent="0.2">
      <c r="A730" s="51" t="s">
        <v>139</v>
      </c>
      <c r="B730" s="58" t="s">
        <v>731</v>
      </c>
      <c r="C730" s="46" t="s">
        <v>471</v>
      </c>
      <c r="D730" s="24" t="s">
        <v>688</v>
      </c>
      <c r="E730" s="25">
        <v>141</v>
      </c>
      <c r="F730" s="25">
        <v>145</v>
      </c>
      <c r="G730" s="25" t="s">
        <v>102</v>
      </c>
      <c r="H730" s="25">
        <v>150</v>
      </c>
      <c r="I730" s="25" t="s">
        <v>102</v>
      </c>
    </row>
    <row r="731" spans="1:9" s="1" customFormat="1" ht="97.15" customHeight="1" x14ac:dyDescent="0.2">
      <c r="A731" s="51"/>
      <c r="B731" s="58"/>
      <c r="C731" s="46" t="s">
        <v>194</v>
      </c>
      <c r="D731" s="24" t="s">
        <v>15</v>
      </c>
      <c r="E731" s="25" t="s">
        <v>102</v>
      </c>
      <c r="F731" s="25" t="s">
        <v>102</v>
      </c>
      <c r="G731" s="25" t="s">
        <v>102</v>
      </c>
      <c r="H731" s="25" t="s">
        <v>102</v>
      </c>
      <c r="I731" s="25" t="s">
        <v>102</v>
      </c>
    </row>
    <row r="732" spans="1:9" s="1" customFormat="1" ht="56.25" customHeight="1" x14ac:dyDescent="0.2">
      <c r="A732" s="51" t="s">
        <v>141</v>
      </c>
      <c r="B732" s="58" t="s">
        <v>732</v>
      </c>
      <c r="C732" s="46" t="s">
        <v>471</v>
      </c>
      <c r="D732" s="24" t="s">
        <v>688</v>
      </c>
      <c r="E732" s="25">
        <v>10</v>
      </c>
      <c r="F732" s="25">
        <v>10</v>
      </c>
      <c r="G732" s="25" t="s">
        <v>102</v>
      </c>
      <c r="H732" s="25">
        <v>9</v>
      </c>
      <c r="I732" s="25" t="s">
        <v>102</v>
      </c>
    </row>
    <row r="733" spans="1:9" s="1" customFormat="1" ht="92.25" customHeight="1" x14ac:dyDescent="0.2">
      <c r="A733" s="51"/>
      <c r="B733" s="58"/>
      <c r="C733" s="46" t="s">
        <v>194</v>
      </c>
      <c r="D733" s="24" t="s">
        <v>15</v>
      </c>
      <c r="E733" s="25" t="s">
        <v>102</v>
      </c>
      <c r="F733" s="25" t="s">
        <v>102</v>
      </c>
      <c r="G733" s="25" t="s">
        <v>102</v>
      </c>
      <c r="H733" s="25" t="s">
        <v>102</v>
      </c>
      <c r="I733" s="25" t="s">
        <v>102</v>
      </c>
    </row>
    <row r="734" spans="1:9" s="1" customFormat="1" ht="56.25" customHeight="1" x14ac:dyDescent="0.2">
      <c r="A734" s="51" t="s">
        <v>144</v>
      </c>
      <c r="B734" s="58" t="s">
        <v>733</v>
      </c>
      <c r="C734" s="46" t="s">
        <v>471</v>
      </c>
      <c r="D734" s="24" t="s">
        <v>688</v>
      </c>
      <c r="E734" s="25">
        <v>57</v>
      </c>
      <c r="F734" s="25">
        <v>55</v>
      </c>
      <c r="G734" s="25" t="s">
        <v>102</v>
      </c>
      <c r="H734" s="25">
        <v>56</v>
      </c>
      <c r="I734" s="25" t="s">
        <v>102</v>
      </c>
    </row>
    <row r="735" spans="1:9" s="1" customFormat="1" ht="57.75" customHeight="1" x14ac:dyDescent="0.2">
      <c r="A735" s="51"/>
      <c r="B735" s="58"/>
      <c r="C735" s="46" t="s">
        <v>194</v>
      </c>
      <c r="D735" s="24" t="s">
        <v>15</v>
      </c>
      <c r="E735" s="25" t="s">
        <v>102</v>
      </c>
      <c r="F735" s="25" t="s">
        <v>102</v>
      </c>
      <c r="G735" s="25" t="s">
        <v>102</v>
      </c>
      <c r="H735" s="25" t="s">
        <v>102</v>
      </c>
      <c r="I735" s="25" t="s">
        <v>102</v>
      </c>
    </row>
    <row r="736" spans="1:9" s="1" customFormat="1" ht="56.45" customHeight="1" x14ac:dyDescent="0.2">
      <c r="A736" s="51" t="s">
        <v>147</v>
      </c>
      <c r="B736" s="58" t="s">
        <v>734</v>
      </c>
      <c r="C736" s="46" t="s">
        <v>471</v>
      </c>
      <c r="D736" s="24" t="s">
        <v>688</v>
      </c>
      <c r="E736" s="25">
        <v>1</v>
      </c>
      <c r="F736" s="25">
        <v>1</v>
      </c>
      <c r="G736" s="25" t="s">
        <v>102</v>
      </c>
      <c r="H736" s="25">
        <v>1</v>
      </c>
      <c r="I736" s="25" t="s">
        <v>102</v>
      </c>
    </row>
    <row r="737" spans="1:9" s="1" customFormat="1" ht="59.25" customHeight="1" x14ac:dyDescent="0.2">
      <c r="A737" s="51"/>
      <c r="B737" s="58"/>
      <c r="C737" s="46" t="s">
        <v>194</v>
      </c>
      <c r="D737" s="24" t="s">
        <v>15</v>
      </c>
      <c r="E737" s="25" t="s">
        <v>102</v>
      </c>
      <c r="F737" s="25" t="s">
        <v>102</v>
      </c>
      <c r="G737" s="25" t="s">
        <v>102</v>
      </c>
      <c r="H737" s="25" t="s">
        <v>102</v>
      </c>
      <c r="I737" s="25" t="s">
        <v>102</v>
      </c>
    </row>
    <row r="738" spans="1:9" s="1" customFormat="1" ht="56.25" customHeight="1" x14ac:dyDescent="0.2">
      <c r="A738" s="51" t="s">
        <v>150</v>
      </c>
      <c r="B738" s="58" t="s">
        <v>735</v>
      </c>
      <c r="C738" s="46" t="s">
        <v>471</v>
      </c>
      <c r="D738" s="24" t="s">
        <v>688</v>
      </c>
      <c r="E738" s="25">
        <v>47</v>
      </c>
      <c r="F738" s="25">
        <v>47</v>
      </c>
      <c r="G738" s="25" t="s">
        <v>102</v>
      </c>
      <c r="H738" s="25">
        <v>47</v>
      </c>
      <c r="I738" s="25" t="s">
        <v>102</v>
      </c>
    </row>
    <row r="739" spans="1:9" s="1" customFormat="1" ht="57" customHeight="1" x14ac:dyDescent="0.2">
      <c r="A739" s="51"/>
      <c r="B739" s="58"/>
      <c r="C739" s="46" t="s">
        <v>194</v>
      </c>
      <c r="D739" s="24" t="s">
        <v>15</v>
      </c>
      <c r="E739" s="25" t="s">
        <v>102</v>
      </c>
      <c r="F739" s="25" t="s">
        <v>102</v>
      </c>
      <c r="G739" s="25" t="s">
        <v>102</v>
      </c>
      <c r="H739" s="25" t="s">
        <v>102</v>
      </c>
      <c r="I739" s="25" t="s">
        <v>102</v>
      </c>
    </row>
    <row r="740" spans="1:9" s="1" customFormat="1" ht="61.9" customHeight="1" x14ac:dyDescent="0.2">
      <c r="A740" s="51" t="s">
        <v>153</v>
      </c>
      <c r="B740" s="58" t="s">
        <v>736</v>
      </c>
      <c r="C740" s="46" t="s">
        <v>471</v>
      </c>
      <c r="D740" s="24" t="s">
        <v>688</v>
      </c>
      <c r="E740" s="25">
        <v>1</v>
      </c>
      <c r="F740" s="25">
        <v>1</v>
      </c>
      <c r="G740" s="25" t="s">
        <v>102</v>
      </c>
      <c r="H740" s="25">
        <v>1</v>
      </c>
      <c r="I740" s="25" t="s">
        <v>102</v>
      </c>
    </row>
    <row r="741" spans="1:9" s="1" customFormat="1" ht="55.5" customHeight="1" x14ac:dyDescent="0.2">
      <c r="A741" s="51"/>
      <c r="B741" s="58"/>
      <c r="C741" s="46" t="s">
        <v>194</v>
      </c>
      <c r="D741" s="24" t="s">
        <v>15</v>
      </c>
      <c r="E741" s="25" t="s">
        <v>102</v>
      </c>
      <c r="F741" s="25" t="s">
        <v>102</v>
      </c>
      <c r="G741" s="25" t="s">
        <v>102</v>
      </c>
      <c r="H741" s="25" t="s">
        <v>102</v>
      </c>
      <c r="I741" s="25" t="s">
        <v>102</v>
      </c>
    </row>
    <row r="742" spans="1:9" s="1" customFormat="1" ht="56.25" customHeight="1" x14ac:dyDescent="0.2">
      <c r="A742" s="51" t="s">
        <v>157</v>
      </c>
      <c r="B742" s="58" t="s">
        <v>737</v>
      </c>
      <c r="C742" s="46" t="s">
        <v>471</v>
      </c>
      <c r="D742" s="24" t="s">
        <v>688</v>
      </c>
      <c r="E742" s="25">
        <v>49</v>
      </c>
      <c r="F742" s="25">
        <v>48</v>
      </c>
      <c r="G742" s="25" t="s">
        <v>102</v>
      </c>
      <c r="H742" s="25">
        <v>49</v>
      </c>
      <c r="I742" s="25" t="s">
        <v>102</v>
      </c>
    </row>
    <row r="743" spans="1:9" s="1" customFormat="1" ht="59.25" customHeight="1" x14ac:dyDescent="0.2">
      <c r="A743" s="51"/>
      <c r="B743" s="58"/>
      <c r="C743" s="46" t="s">
        <v>194</v>
      </c>
      <c r="D743" s="24" t="s">
        <v>15</v>
      </c>
      <c r="E743" s="25" t="s">
        <v>102</v>
      </c>
      <c r="F743" s="25" t="s">
        <v>102</v>
      </c>
      <c r="G743" s="25" t="s">
        <v>102</v>
      </c>
      <c r="H743" s="25" t="s">
        <v>102</v>
      </c>
      <c r="I743" s="25" t="s">
        <v>102</v>
      </c>
    </row>
    <row r="744" spans="1:9" s="1" customFormat="1" ht="59.45" customHeight="1" x14ac:dyDescent="0.2">
      <c r="A744" s="51" t="s">
        <v>159</v>
      </c>
      <c r="B744" s="58" t="s">
        <v>738</v>
      </c>
      <c r="C744" s="46" t="s">
        <v>471</v>
      </c>
      <c r="D744" s="24" t="s">
        <v>688</v>
      </c>
      <c r="E744" s="25">
        <v>1</v>
      </c>
      <c r="F744" s="25">
        <v>1</v>
      </c>
      <c r="G744" s="25" t="s">
        <v>102</v>
      </c>
      <c r="H744" s="25">
        <v>1</v>
      </c>
      <c r="I744" s="25" t="s">
        <v>102</v>
      </c>
    </row>
    <row r="745" spans="1:9" s="1" customFormat="1" ht="48.75" customHeight="1" x14ac:dyDescent="0.2">
      <c r="A745" s="51"/>
      <c r="B745" s="58"/>
      <c r="C745" s="46" t="s">
        <v>194</v>
      </c>
      <c r="D745" s="24" t="s">
        <v>15</v>
      </c>
      <c r="E745" s="25" t="s">
        <v>102</v>
      </c>
      <c r="F745" s="25" t="s">
        <v>102</v>
      </c>
      <c r="G745" s="25" t="s">
        <v>102</v>
      </c>
      <c r="H745" s="25" t="s">
        <v>102</v>
      </c>
      <c r="I745" s="25" t="s">
        <v>102</v>
      </c>
    </row>
    <row r="746" spans="1:9" s="1" customFormat="1" ht="56.25" customHeight="1" x14ac:dyDescent="0.2">
      <c r="A746" s="51" t="s">
        <v>161</v>
      </c>
      <c r="B746" s="58" t="s">
        <v>739</v>
      </c>
      <c r="C746" s="46" t="s">
        <v>471</v>
      </c>
      <c r="D746" s="24" t="s">
        <v>688</v>
      </c>
      <c r="E746" s="25">
        <v>56</v>
      </c>
      <c r="F746" s="25">
        <v>54</v>
      </c>
      <c r="G746" s="25" t="s">
        <v>102</v>
      </c>
      <c r="H746" s="25">
        <v>58</v>
      </c>
      <c r="I746" s="25" t="s">
        <v>102</v>
      </c>
    </row>
    <row r="747" spans="1:9" s="1" customFormat="1" ht="63" customHeight="1" x14ac:dyDescent="0.2">
      <c r="A747" s="51"/>
      <c r="B747" s="58"/>
      <c r="C747" s="46" t="s">
        <v>194</v>
      </c>
      <c r="D747" s="24" t="s">
        <v>15</v>
      </c>
      <c r="E747" s="25" t="s">
        <v>102</v>
      </c>
      <c r="F747" s="25" t="s">
        <v>102</v>
      </c>
      <c r="G747" s="25" t="s">
        <v>102</v>
      </c>
      <c r="H747" s="25" t="s">
        <v>102</v>
      </c>
      <c r="I747" s="25" t="s">
        <v>102</v>
      </c>
    </row>
    <row r="748" spans="1:9" s="1" customFormat="1" ht="56.25" customHeight="1" x14ac:dyDescent="0.2">
      <c r="A748" s="51" t="s">
        <v>163</v>
      </c>
      <c r="B748" s="58" t="s">
        <v>740</v>
      </c>
      <c r="C748" s="46" t="s">
        <v>471</v>
      </c>
      <c r="D748" s="24" t="s">
        <v>688</v>
      </c>
      <c r="E748" s="25">
        <v>7</v>
      </c>
      <c r="F748" s="25">
        <v>7</v>
      </c>
      <c r="G748" s="25" t="s">
        <v>102</v>
      </c>
      <c r="H748" s="25">
        <v>7</v>
      </c>
      <c r="I748" s="25" t="s">
        <v>102</v>
      </c>
    </row>
    <row r="749" spans="1:9" s="1" customFormat="1" ht="52.5" customHeight="1" x14ac:dyDescent="0.2">
      <c r="A749" s="51"/>
      <c r="B749" s="58"/>
      <c r="C749" s="46" t="s">
        <v>194</v>
      </c>
      <c r="D749" s="24" t="s">
        <v>15</v>
      </c>
      <c r="E749" s="25" t="s">
        <v>102</v>
      </c>
      <c r="F749" s="25" t="s">
        <v>102</v>
      </c>
      <c r="G749" s="25" t="s">
        <v>102</v>
      </c>
      <c r="H749" s="25" t="s">
        <v>102</v>
      </c>
      <c r="I749" s="25" t="s">
        <v>102</v>
      </c>
    </row>
    <row r="750" spans="1:9" s="1" customFormat="1" ht="56.25" customHeight="1" x14ac:dyDescent="0.2">
      <c r="A750" s="51" t="s">
        <v>166</v>
      </c>
      <c r="B750" s="58" t="s">
        <v>741</v>
      </c>
      <c r="C750" s="46" t="s">
        <v>471</v>
      </c>
      <c r="D750" s="24" t="s">
        <v>688</v>
      </c>
      <c r="E750" s="25">
        <v>22</v>
      </c>
      <c r="F750" s="25">
        <v>22</v>
      </c>
      <c r="G750" s="25" t="s">
        <v>102</v>
      </c>
      <c r="H750" s="25">
        <v>22</v>
      </c>
      <c r="I750" s="25" t="s">
        <v>102</v>
      </c>
    </row>
    <row r="751" spans="1:9" s="1" customFormat="1" ht="55.5" customHeight="1" x14ac:dyDescent="0.2">
      <c r="A751" s="51"/>
      <c r="B751" s="58"/>
      <c r="C751" s="46" t="s">
        <v>194</v>
      </c>
      <c r="D751" s="24" t="s">
        <v>15</v>
      </c>
      <c r="E751" s="25" t="s">
        <v>102</v>
      </c>
      <c r="F751" s="25" t="s">
        <v>102</v>
      </c>
      <c r="G751" s="25" t="s">
        <v>102</v>
      </c>
      <c r="H751" s="25" t="s">
        <v>102</v>
      </c>
      <c r="I751" s="25" t="s">
        <v>102</v>
      </c>
    </row>
    <row r="752" spans="1:9" s="1" customFormat="1" ht="55.9" customHeight="1" x14ac:dyDescent="0.2">
      <c r="A752" s="51" t="s">
        <v>168</v>
      </c>
      <c r="B752" s="58" t="s">
        <v>742</v>
      </c>
      <c r="C752" s="46" t="s">
        <v>471</v>
      </c>
      <c r="D752" s="24" t="s">
        <v>688</v>
      </c>
      <c r="E752" s="25">
        <v>1</v>
      </c>
      <c r="F752" s="25">
        <v>1</v>
      </c>
      <c r="G752" s="25" t="s">
        <v>102</v>
      </c>
      <c r="H752" s="25">
        <v>1</v>
      </c>
      <c r="I752" s="25" t="s">
        <v>102</v>
      </c>
    </row>
    <row r="753" spans="1:9" s="1" customFormat="1" ht="54.75" customHeight="1" x14ac:dyDescent="0.2">
      <c r="A753" s="51"/>
      <c r="B753" s="58"/>
      <c r="C753" s="46" t="s">
        <v>194</v>
      </c>
      <c r="D753" s="24" t="s">
        <v>15</v>
      </c>
      <c r="E753" s="25" t="s">
        <v>102</v>
      </c>
      <c r="F753" s="25" t="s">
        <v>102</v>
      </c>
      <c r="G753" s="25" t="s">
        <v>102</v>
      </c>
      <c r="H753" s="25" t="s">
        <v>102</v>
      </c>
      <c r="I753" s="25" t="s">
        <v>102</v>
      </c>
    </row>
    <row r="754" spans="1:9" s="1" customFormat="1" ht="56.25" customHeight="1" x14ac:dyDescent="0.2">
      <c r="A754" s="51" t="s">
        <v>171</v>
      </c>
      <c r="B754" s="58" t="s">
        <v>743</v>
      </c>
      <c r="C754" s="46" t="s">
        <v>471</v>
      </c>
      <c r="D754" s="24" t="s">
        <v>688</v>
      </c>
      <c r="E754" s="25">
        <v>38</v>
      </c>
      <c r="F754" s="25">
        <v>38</v>
      </c>
      <c r="G754" s="25" t="s">
        <v>102</v>
      </c>
      <c r="H754" s="25">
        <v>39</v>
      </c>
      <c r="I754" s="25" t="s">
        <v>102</v>
      </c>
    </row>
    <row r="755" spans="1:9" s="1" customFormat="1" ht="108" customHeight="1" x14ac:dyDescent="0.2">
      <c r="A755" s="51"/>
      <c r="B755" s="58"/>
      <c r="C755" s="46" t="s">
        <v>194</v>
      </c>
      <c r="D755" s="24" t="s">
        <v>15</v>
      </c>
      <c r="E755" s="25" t="s">
        <v>102</v>
      </c>
      <c r="F755" s="25" t="s">
        <v>102</v>
      </c>
      <c r="G755" s="25" t="s">
        <v>102</v>
      </c>
      <c r="H755" s="25" t="s">
        <v>102</v>
      </c>
      <c r="I755" s="25" t="s">
        <v>102</v>
      </c>
    </row>
    <row r="756" spans="1:9" s="1" customFormat="1" ht="31.5" x14ac:dyDescent="0.2">
      <c r="A756" s="51" t="s">
        <v>173</v>
      </c>
      <c r="B756" s="58" t="s">
        <v>744</v>
      </c>
      <c r="C756" s="46" t="s">
        <v>471</v>
      </c>
      <c r="D756" s="24" t="s">
        <v>688</v>
      </c>
      <c r="E756" s="25">
        <v>55</v>
      </c>
      <c r="F756" s="25">
        <v>55</v>
      </c>
      <c r="G756" s="25" t="s">
        <v>102</v>
      </c>
      <c r="H756" s="25">
        <v>54.6</v>
      </c>
      <c r="I756" s="25" t="s">
        <v>102</v>
      </c>
    </row>
    <row r="757" spans="1:9" s="1" customFormat="1" ht="59.25" customHeight="1" x14ac:dyDescent="0.2">
      <c r="A757" s="51"/>
      <c r="B757" s="58"/>
      <c r="C757" s="46" t="s">
        <v>194</v>
      </c>
      <c r="D757" s="24" t="s">
        <v>15</v>
      </c>
      <c r="E757" s="25" t="s">
        <v>102</v>
      </c>
      <c r="F757" s="25" t="s">
        <v>102</v>
      </c>
      <c r="G757" s="25" t="s">
        <v>102</v>
      </c>
      <c r="H757" s="25" t="s">
        <v>102</v>
      </c>
      <c r="I757" s="25" t="s">
        <v>102</v>
      </c>
    </row>
    <row r="758" spans="1:9" s="1" customFormat="1" ht="56.25" customHeight="1" x14ac:dyDescent="0.2">
      <c r="A758" s="51" t="s">
        <v>175</v>
      </c>
      <c r="B758" s="58" t="s">
        <v>745</v>
      </c>
      <c r="C758" s="46" t="s">
        <v>471</v>
      </c>
      <c r="D758" s="24" t="s">
        <v>688</v>
      </c>
      <c r="E758" s="25">
        <v>38</v>
      </c>
      <c r="F758" s="25">
        <v>38</v>
      </c>
      <c r="G758" s="25" t="s">
        <v>102</v>
      </c>
      <c r="H758" s="25">
        <v>37.6</v>
      </c>
      <c r="I758" s="25" t="s">
        <v>102</v>
      </c>
    </row>
    <row r="759" spans="1:9" s="1" customFormat="1" ht="76.5" customHeight="1" x14ac:dyDescent="0.2">
      <c r="A759" s="51"/>
      <c r="B759" s="58"/>
      <c r="C759" s="46" t="s">
        <v>194</v>
      </c>
      <c r="D759" s="24" t="s">
        <v>15</v>
      </c>
      <c r="E759" s="25" t="s">
        <v>102</v>
      </c>
      <c r="F759" s="25" t="s">
        <v>102</v>
      </c>
      <c r="G759" s="25" t="s">
        <v>102</v>
      </c>
      <c r="H759" s="25" t="s">
        <v>102</v>
      </c>
      <c r="I759" s="25" t="s">
        <v>102</v>
      </c>
    </row>
    <row r="760" spans="1:9" s="1" customFormat="1" ht="33" customHeight="1" x14ac:dyDescent="0.2">
      <c r="A760" s="75" t="s">
        <v>11</v>
      </c>
      <c r="B760" s="58" t="s">
        <v>746</v>
      </c>
      <c r="C760" s="46" t="s">
        <v>747</v>
      </c>
      <c r="D760" s="24" t="s">
        <v>528</v>
      </c>
      <c r="E760" s="25">
        <v>40000</v>
      </c>
      <c r="F760" s="25" t="s">
        <v>392</v>
      </c>
      <c r="G760" s="25" t="s">
        <v>392</v>
      </c>
      <c r="H760" s="25">
        <v>42853</v>
      </c>
      <c r="I760" s="25" t="s">
        <v>392</v>
      </c>
    </row>
    <row r="761" spans="1:9" s="1" customFormat="1" ht="62.25" customHeight="1" x14ac:dyDescent="0.2">
      <c r="A761" s="75"/>
      <c r="B761" s="58"/>
      <c r="C761" s="46" t="s">
        <v>194</v>
      </c>
      <c r="D761" s="24" t="s">
        <v>15</v>
      </c>
      <c r="E761" s="25" t="s">
        <v>102</v>
      </c>
      <c r="F761" s="25" t="s">
        <v>102</v>
      </c>
      <c r="G761" s="25" t="s">
        <v>102</v>
      </c>
      <c r="H761" s="25" t="s">
        <v>102</v>
      </c>
      <c r="I761" s="25" t="s">
        <v>102</v>
      </c>
    </row>
    <row r="762" spans="1:9" s="1" customFormat="1" ht="52.5" customHeight="1" x14ac:dyDescent="0.2">
      <c r="A762" s="51" t="s">
        <v>16</v>
      </c>
      <c r="B762" s="58" t="s">
        <v>748</v>
      </c>
      <c r="C762" s="46" t="s">
        <v>749</v>
      </c>
      <c r="D762" s="24" t="s">
        <v>528</v>
      </c>
      <c r="E762" s="25">
        <v>19344</v>
      </c>
      <c r="F762" s="25" t="s">
        <v>392</v>
      </c>
      <c r="G762" s="25" t="s">
        <v>392</v>
      </c>
      <c r="H762" s="25">
        <v>20214</v>
      </c>
      <c r="I762" s="25" t="s">
        <v>392</v>
      </c>
    </row>
    <row r="763" spans="1:9" s="1" customFormat="1" ht="61.5" customHeight="1" x14ac:dyDescent="0.2">
      <c r="A763" s="51"/>
      <c r="B763" s="58"/>
      <c r="C763" s="46" t="s">
        <v>194</v>
      </c>
      <c r="D763" s="24" t="s">
        <v>15</v>
      </c>
      <c r="E763" s="25" t="s">
        <v>102</v>
      </c>
      <c r="F763" s="25" t="s">
        <v>102</v>
      </c>
      <c r="G763" s="25" t="s">
        <v>102</v>
      </c>
      <c r="H763" s="25" t="s">
        <v>102</v>
      </c>
      <c r="I763" s="25" t="s">
        <v>102</v>
      </c>
    </row>
    <row r="764" spans="1:9" s="1" customFormat="1" ht="47.25" x14ac:dyDescent="0.2">
      <c r="A764" s="51" t="s">
        <v>20</v>
      </c>
      <c r="B764" s="58" t="s">
        <v>750</v>
      </c>
      <c r="C764" s="3" t="s">
        <v>751</v>
      </c>
      <c r="D764" s="26" t="s">
        <v>528</v>
      </c>
      <c r="E764" s="27">
        <v>1682</v>
      </c>
      <c r="F764" s="27" t="s">
        <v>392</v>
      </c>
      <c r="G764" s="25" t="s">
        <v>392</v>
      </c>
      <c r="H764" s="27">
        <v>1869</v>
      </c>
      <c r="I764" s="27" t="s">
        <v>392</v>
      </c>
    </row>
    <row r="765" spans="1:9" s="1" customFormat="1" ht="56.25" customHeight="1" x14ac:dyDescent="0.2">
      <c r="A765" s="51"/>
      <c r="B765" s="58"/>
      <c r="C765" s="46" t="s">
        <v>194</v>
      </c>
      <c r="D765" s="24" t="s">
        <v>15</v>
      </c>
      <c r="E765" s="25" t="s">
        <v>102</v>
      </c>
      <c r="F765" s="25" t="s">
        <v>102</v>
      </c>
      <c r="G765" s="25" t="s">
        <v>102</v>
      </c>
      <c r="H765" s="25" t="s">
        <v>102</v>
      </c>
      <c r="I765" s="25" t="s">
        <v>102</v>
      </c>
    </row>
    <row r="766" spans="1:9" s="1" customFormat="1" ht="78.75" x14ac:dyDescent="0.2">
      <c r="A766" s="51" t="s">
        <v>22</v>
      </c>
      <c r="B766" s="58" t="s">
        <v>752</v>
      </c>
      <c r="C766" s="3" t="s">
        <v>753</v>
      </c>
      <c r="D766" s="26" t="s">
        <v>528</v>
      </c>
      <c r="E766" s="25">
        <v>1590</v>
      </c>
      <c r="F766" s="25" t="s">
        <v>392</v>
      </c>
      <c r="G766" s="25" t="s">
        <v>392</v>
      </c>
      <c r="H766" s="25">
        <v>1596</v>
      </c>
      <c r="I766" s="25" t="s">
        <v>392</v>
      </c>
    </row>
    <row r="767" spans="1:9" s="1" customFormat="1" ht="63" x14ac:dyDescent="0.2">
      <c r="A767" s="51"/>
      <c r="B767" s="58"/>
      <c r="C767" s="46" t="s">
        <v>194</v>
      </c>
      <c r="D767" s="24" t="s">
        <v>15</v>
      </c>
      <c r="E767" s="25" t="s">
        <v>102</v>
      </c>
      <c r="F767" s="25" t="s">
        <v>102</v>
      </c>
      <c r="G767" s="25" t="s">
        <v>102</v>
      </c>
      <c r="H767" s="25" t="s">
        <v>102</v>
      </c>
      <c r="I767" s="25" t="s">
        <v>102</v>
      </c>
    </row>
    <row r="768" spans="1:9" s="1" customFormat="1" ht="47.25" x14ac:dyDescent="0.2">
      <c r="A768" s="51" t="s">
        <v>24</v>
      </c>
      <c r="B768" s="58" t="s">
        <v>754</v>
      </c>
      <c r="C768" s="46" t="s">
        <v>755</v>
      </c>
      <c r="D768" s="24" t="s">
        <v>528</v>
      </c>
      <c r="E768" s="25">
        <v>1850</v>
      </c>
      <c r="F768" s="25" t="s">
        <v>392</v>
      </c>
      <c r="G768" s="25" t="s">
        <v>392</v>
      </c>
      <c r="H768" s="25">
        <v>1870</v>
      </c>
      <c r="I768" s="25" t="s">
        <v>392</v>
      </c>
    </row>
    <row r="769" spans="1:9" s="1" customFormat="1" ht="51" customHeight="1" x14ac:dyDescent="0.2">
      <c r="A769" s="51"/>
      <c r="B769" s="58"/>
      <c r="C769" s="46" t="s">
        <v>194</v>
      </c>
      <c r="D769" s="24" t="s">
        <v>15</v>
      </c>
      <c r="E769" s="25" t="s">
        <v>102</v>
      </c>
      <c r="F769" s="25" t="s">
        <v>102</v>
      </c>
      <c r="G769" s="25" t="s">
        <v>102</v>
      </c>
      <c r="H769" s="25" t="s">
        <v>102</v>
      </c>
      <c r="I769" s="25" t="s">
        <v>102</v>
      </c>
    </row>
    <row r="770" spans="1:9" s="1" customFormat="1" ht="47.25" x14ac:dyDescent="0.2">
      <c r="A770" s="51" t="s">
        <v>26</v>
      </c>
      <c r="B770" s="58" t="s">
        <v>756</v>
      </c>
      <c r="C770" s="46" t="s">
        <v>757</v>
      </c>
      <c r="D770" s="24"/>
      <c r="E770" s="25">
        <v>5180</v>
      </c>
      <c r="F770" s="25" t="s">
        <v>392</v>
      </c>
      <c r="G770" s="25" t="s">
        <v>392</v>
      </c>
      <c r="H770" s="25">
        <v>5563</v>
      </c>
      <c r="I770" s="25" t="s">
        <v>392</v>
      </c>
    </row>
    <row r="771" spans="1:9" s="1" customFormat="1" ht="63" x14ac:dyDescent="0.2">
      <c r="A771" s="51"/>
      <c r="B771" s="58"/>
      <c r="C771" s="46" t="s">
        <v>194</v>
      </c>
      <c r="D771" s="24" t="s">
        <v>15</v>
      </c>
      <c r="E771" s="25" t="s">
        <v>102</v>
      </c>
      <c r="F771" s="25" t="s">
        <v>102</v>
      </c>
      <c r="G771" s="25" t="s">
        <v>102</v>
      </c>
      <c r="H771" s="25" t="s">
        <v>102</v>
      </c>
      <c r="I771" s="25" t="s">
        <v>102</v>
      </c>
    </row>
    <row r="772" spans="1:9" s="1" customFormat="1" ht="47.25" x14ac:dyDescent="0.2">
      <c r="A772" s="51" t="s">
        <v>28</v>
      </c>
      <c r="B772" s="58" t="s">
        <v>758</v>
      </c>
      <c r="C772" s="46" t="s">
        <v>759</v>
      </c>
      <c r="D772" s="26" t="s">
        <v>528</v>
      </c>
      <c r="E772" s="25">
        <v>1682</v>
      </c>
      <c r="F772" s="25" t="s">
        <v>392</v>
      </c>
      <c r="G772" s="25" t="s">
        <v>392</v>
      </c>
      <c r="H772" s="25">
        <v>1892</v>
      </c>
      <c r="I772" s="25" t="s">
        <v>392</v>
      </c>
    </row>
    <row r="773" spans="1:9" s="1" customFormat="1" ht="63" x14ac:dyDescent="0.2">
      <c r="A773" s="51"/>
      <c r="B773" s="58"/>
      <c r="C773" s="46" t="s">
        <v>194</v>
      </c>
      <c r="D773" s="24" t="s">
        <v>15</v>
      </c>
      <c r="E773" s="25" t="s">
        <v>102</v>
      </c>
      <c r="F773" s="25" t="s">
        <v>102</v>
      </c>
      <c r="G773" s="25" t="s">
        <v>102</v>
      </c>
      <c r="H773" s="25" t="s">
        <v>102</v>
      </c>
      <c r="I773" s="25" t="s">
        <v>102</v>
      </c>
    </row>
    <row r="774" spans="1:9" s="1" customFormat="1" ht="46.5" customHeight="1" x14ac:dyDescent="0.2">
      <c r="A774" s="51" t="s">
        <v>30</v>
      </c>
      <c r="B774" s="58" t="s">
        <v>760</v>
      </c>
      <c r="C774" s="46" t="s">
        <v>761</v>
      </c>
      <c r="D774" s="26" t="s">
        <v>528</v>
      </c>
      <c r="E774" s="25">
        <v>480</v>
      </c>
      <c r="F774" s="25" t="s">
        <v>392</v>
      </c>
      <c r="G774" s="25" t="s">
        <v>392</v>
      </c>
      <c r="H774" s="25">
        <v>553</v>
      </c>
      <c r="I774" s="25" t="s">
        <v>392</v>
      </c>
    </row>
    <row r="775" spans="1:9" s="1" customFormat="1" ht="228.75" customHeight="1" x14ac:dyDescent="0.2">
      <c r="A775" s="51"/>
      <c r="B775" s="58"/>
      <c r="C775" s="46" t="s">
        <v>194</v>
      </c>
      <c r="D775" s="24" t="s">
        <v>15</v>
      </c>
      <c r="E775" s="25" t="s">
        <v>102</v>
      </c>
      <c r="F775" s="25" t="s">
        <v>102</v>
      </c>
      <c r="G775" s="25" t="s">
        <v>102</v>
      </c>
      <c r="H775" s="25" t="s">
        <v>102</v>
      </c>
      <c r="I775" s="25" t="s">
        <v>102</v>
      </c>
    </row>
    <row r="776" spans="1:9" s="1" customFormat="1" ht="59.25" customHeight="1" x14ac:dyDescent="0.2">
      <c r="A776" s="51" t="s">
        <v>32</v>
      </c>
      <c r="B776" s="58" t="s">
        <v>762</v>
      </c>
      <c r="C776" s="46" t="s">
        <v>763</v>
      </c>
      <c r="D776" s="26" t="s">
        <v>528</v>
      </c>
      <c r="E776" s="25">
        <v>50</v>
      </c>
      <c r="F776" s="25" t="s">
        <v>392</v>
      </c>
      <c r="G776" s="25" t="s">
        <v>392</v>
      </c>
      <c r="H776" s="25">
        <v>52</v>
      </c>
      <c r="I776" s="25" t="s">
        <v>392</v>
      </c>
    </row>
    <row r="777" spans="1:9" s="1" customFormat="1" ht="63" x14ac:dyDescent="0.2">
      <c r="A777" s="51"/>
      <c r="B777" s="58"/>
      <c r="C777" s="46" t="s">
        <v>194</v>
      </c>
      <c r="D777" s="24" t="s">
        <v>15</v>
      </c>
      <c r="E777" s="25" t="s">
        <v>102</v>
      </c>
      <c r="F777" s="25" t="s">
        <v>102</v>
      </c>
      <c r="G777" s="25" t="s">
        <v>102</v>
      </c>
      <c r="H777" s="25" t="s">
        <v>102</v>
      </c>
      <c r="I777" s="25" t="s">
        <v>102</v>
      </c>
    </row>
    <row r="778" spans="1:9" s="1" customFormat="1" ht="63" x14ac:dyDescent="0.2">
      <c r="A778" s="51" t="s">
        <v>34</v>
      </c>
      <c r="B778" s="58" t="s">
        <v>764</v>
      </c>
      <c r="C778" s="46" t="s">
        <v>765</v>
      </c>
      <c r="D778" s="26" t="s">
        <v>528</v>
      </c>
      <c r="E778" s="25">
        <v>1</v>
      </c>
      <c r="F778" s="25" t="s">
        <v>392</v>
      </c>
      <c r="G778" s="25" t="s">
        <v>392</v>
      </c>
      <c r="H778" s="25">
        <v>1</v>
      </c>
      <c r="I778" s="25" t="s">
        <v>392</v>
      </c>
    </row>
    <row r="779" spans="1:9" s="1" customFormat="1" ht="63" x14ac:dyDescent="0.2">
      <c r="A779" s="51"/>
      <c r="B779" s="58"/>
      <c r="C779" s="46" t="s">
        <v>194</v>
      </c>
      <c r="D779" s="24" t="s">
        <v>15</v>
      </c>
      <c r="E779" s="25" t="s">
        <v>102</v>
      </c>
      <c r="F779" s="25" t="s">
        <v>102</v>
      </c>
      <c r="G779" s="25" t="s">
        <v>102</v>
      </c>
      <c r="H779" s="25" t="s">
        <v>102</v>
      </c>
      <c r="I779" s="25" t="s">
        <v>102</v>
      </c>
    </row>
    <row r="780" spans="1:9" s="1" customFormat="1" ht="31.5" x14ac:dyDescent="0.2">
      <c r="A780" s="51" t="s">
        <v>36</v>
      </c>
      <c r="B780" s="58" t="s">
        <v>766</v>
      </c>
      <c r="C780" s="46" t="s">
        <v>767</v>
      </c>
      <c r="D780" s="26" t="s">
        <v>528</v>
      </c>
      <c r="E780" s="25">
        <v>20834</v>
      </c>
      <c r="F780" s="25" t="s">
        <v>392</v>
      </c>
      <c r="G780" s="25" t="s">
        <v>392</v>
      </c>
      <c r="H780" s="25">
        <v>21520</v>
      </c>
      <c r="I780" s="25" t="s">
        <v>392</v>
      </c>
    </row>
    <row r="781" spans="1:9" s="1" customFormat="1" ht="63" x14ac:dyDescent="0.2">
      <c r="A781" s="51"/>
      <c r="B781" s="58"/>
      <c r="C781" s="46" t="s">
        <v>194</v>
      </c>
      <c r="D781" s="24" t="s">
        <v>15</v>
      </c>
      <c r="E781" s="25" t="s">
        <v>102</v>
      </c>
      <c r="F781" s="25" t="s">
        <v>102</v>
      </c>
      <c r="G781" s="25" t="s">
        <v>102</v>
      </c>
      <c r="H781" s="25" t="s">
        <v>102</v>
      </c>
      <c r="I781" s="25" t="s">
        <v>102</v>
      </c>
    </row>
    <row r="782" spans="1:9" s="1" customFormat="1" ht="47.25" x14ac:dyDescent="0.2">
      <c r="A782" s="51" t="s">
        <v>38</v>
      </c>
      <c r="B782" s="58" t="s">
        <v>768</v>
      </c>
      <c r="C782" s="46" t="s">
        <v>769</v>
      </c>
      <c r="D782" s="26" t="s">
        <v>528</v>
      </c>
      <c r="E782" s="25">
        <v>30</v>
      </c>
      <c r="F782" s="25" t="s">
        <v>392</v>
      </c>
      <c r="G782" s="25" t="s">
        <v>392</v>
      </c>
      <c r="H782" s="25">
        <v>30</v>
      </c>
      <c r="I782" s="25" t="s">
        <v>392</v>
      </c>
    </row>
    <row r="783" spans="1:9" s="1" customFormat="1" ht="59.25" customHeight="1" x14ac:dyDescent="0.2">
      <c r="A783" s="51"/>
      <c r="B783" s="58"/>
      <c r="C783" s="46" t="s">
        <v>194</v>
      </c>
      <c r="D783" s="24" t="s">
        <v>15</v>
      </c>
      <c r="E783" s="25" t="s">
        <v>102</v>
      </c>
      <c r="F783" s="25" t="s">
        <v>102</v>
      </c>
      <c r="G783" s="25" t="s">
        <v>102</v>
      </c>
      <c r="H783" s="25" t="s">
        <v>102</v>
      </c>
      <c r="I783" s="25" t="s">
        <v>102</v>
      </c>
    </row>
    <row r="784" spans="1:9" s="1" customFormat="1" ht="63" x14ac:dyDescent="0.2">
      <c r="A784" s="51" t="s">
        <v>40</v>
      </c>
      <c r="B784" s="58" t="s">
        <v>770</v>
      </c>
      <c r="C784" s="46" t="s">
        <v>771</v>
      </c>
      <c r="D784" s="26" t="s">
        <v>528</v>
      </c>
      <c r="E784" s="25">
        <v>30</v>
      </c>
      <c r="F784" s="25" t="s">
        <v>392</v>
      </c>
      <c r="G784" s="25" t="s">
        <v>392</v>
      </c>
      <c r="H784" s="25">
        <v>30</v>
      </c>
      <c r="I784" s="25" t="s">
        <v>392</v>
      </c>
    </row>
    <row r="785" spans="1:9" s="1" customFormat="1" ht="57.75" customHeight="1" x14ac:dyDescent="0.2">
      <c r="A785" s="51"/>
      <c r="B785" s="58"/>
      <c r="C785" s="46" t="s">
        <v>194</v>
      </c>
      <c r="D785" s="24" t="s">
        <v>15</v>
      </c>
      <c r="E785" s="25" t="s">
        <v>102</v>
      </c>
      <c r="F785" s="25" t="s">
        <v>102</v>
      </c>
      <c r="G785" s="25" t="s">
        <v>102</v>
      </c>
      <c r="H785" s="25" t="s">
        <v>102</v>
      </c>
      <c r="I785" s="25" t="s">
        <v>102</v>
      </c>
    </row>
    <row r="786" spans="1:9" s="1" customFormat="1" ht="31.5" x14ac:dyDescent="0.2">
      <c r="A786" s="51" t="s">
        <v>42</v>
      </c>
      <c r="B786" s="76" t="s">
        <v>772</v>
      </c>
      <c r="C786" s="46" t="s">
        <v>773</v>
      </c>
      <c r="D786" s="26" t="s">
        <v>528</v>
      </c>
      <c r="E786" s="25">
        <v>55000</v>
      </c>
      <c r="F786" s="25" t="s">
        <v>392</v>
      </c>
      <c r="G786" s="25" t="s">
        <v>392</v>
      </c>
      <c r="H786" s="25">
        <v>57613</v>
      </c>
      <c r="I786" s="25" t="s">
        <v>392</v>
      </c>
    </row>
    <row r="787" spans="1:9" s="1" customFormat="1" ht="63" x14ac:dyDescent="0.2">
      <c r="A787" s="51"/>
      <c r="B787" s="76"/>
      <c r="C787" s="46" t="s">
        <v>194</v>
      </c>
      <c r="D787" s="24" t="s">
        <v>15</v>
      </c>
      <c r="E787" s="25" t="s">
        <v>102</v>
      </c>
      <c r="F787" s="25" t="s">
        <v>102</v>
      </c>
      <c r="G787" s="25" t="s">
        <v>102</v>
      </c>
      <c r="H787" s="25" t="s">
        <v>102</v>
      </c>
      <c r="I787" s="25" t="s">
        <v>102</v>
      </c>
    </row>
    <row r="788" spans="1:9" s="1" customFormat="1" ht="31.5" x14ac:dyDescent="0.2">
      <c r="A788" s="51" t="s">
        <v>44</v>
      </c>
      <c r="B788" s="76" t="s">
        <v>774</v>
      </c>
      <c r="C788" s="46" t="s">
        <v>775</v>
      </c>
      <c r="D788" s="26" t="s">
        <v>528</v>
      </c>
      <c r="E788" s="25">
        <v>280</v>
      </c>
      <c r="F788" s="25" t="s">
        <v>392</v>
      </c>
      <c r="G788" s="25" t="s">
        <v>392</v>
      </c>
      <c r="H788" s="25">
        <v>313</v>
      </c>
      <c r="I788" s="25" t="s">
        <v>392</v>
      </c>
    </row>
    <row r="789" spans="1:9" s="1" customFormat="1" ht="63" x14ac:dyDescent="0.2">
      <c r="A789" s="51"/>
      <c r="B789" s="76"/>
      <c r="C789" s="46" t="s">
        <v>194</v>
      </c>
      <c r="D789" s="24" t="s">
        <v>15</v>
      </c>
      <c r="E789" s="25" t="s">
        <v>102</v>
      </c>
      <c r="F789" s="25" t="s">
        <v>102</v>
      </c>
      <c r="G789" s="25" t="s">
        <v>102</v>
      </c>
      <c r="H789" s="25" t="s">
        <v>102</v>
      </c>
      <c r="I789" s="25" t="s">
        <v>102</v>
      </c>
    </row>
    <row r="790" spans="1:9" s="1" customFormat="1" ht="31.5" x14ac:dyDescent="0.2">
      <c r="A790" s="51" t="s">
        <v>46</v>
      </c>
      <c r="B790" s="58" t="s">
        <v>776</v>
      </c>
      <c r="C790" s="46" t="s">
        <v>777</v>
      </c>
      <c r="D790" s="24" t="s">
        <v>426</v>
      </c>
      <c r="E790" s="25">
        <v>235</v>
      </c>
      <c r="F790" s="25" t="s">
        <v>102</v>
      </c>
      <c r="G790" s="25" t="s">
        <v>102</v>
      </c>
      <c r="H790" s="25">
        <v>241</v>
      </c>
      <c r="I790" s="25" t="s">
        <v>102</v>
      </c>
    </row>
    <row r="791" spans="1:9" s="1" customFormat="1" ht="63" x14ac:dyDescent="0.2">
      <c r="A791" s="51"/>
      <c r="B791" s="58"/>
      <c r="C791" s="46" t="s">
        <v>194</v>
      </c>
      <c r="D791" s="24" t="s">
        <v>15</v>
      </c>
      <c r="E791" s="25" t="s">
        <v>102</v>
      </c>
      <c r="F791" s="25" t="s">
        <v>102</v>
      </c>
      <c r="G791" s="25" t="s">
        <v>102</v>
      </c>
      <c r="H791" s="25" t="s">
        <v>102</v>
      </c>
      <c r="I791" s="25" t="s">
        <v>102</v>
      </c>
    </row>
    <row r="792" spans="1:9" s="1" customFormat="1" ht="78.75" x14ac:dyDescent="0.2">
      <c r="A792" s="51" t="s">
        <v>48</v>
      </c>
      <c r="B792" s="58" t="s">
        <v>778</v>
      </c>
      <c r="C792" s="46" t="s">
        <v>779</v>
      </c>
      <c r="D792" s="26" t="s">
        <v>528</v>
      </c>
      <c r="E792" s="25">
        <v>45000</v>
      </c>
      <c r="F792" s="25" t="s">
        <v>392</v>
      </c>
      <c r="G792" s="25" t="s">
        <v>392</v>
      </c>
      <c r="H792" s="25">
        <v>52333</v>
      </c>
      <c r="I792" s="25" t="s">
        <v>392</v>
      </c>
    </row>
    <row r="793" spans="1:9" s="1" customFormat="1" ht="63" x14ac:dyDescent="0.2">
      <c r="A793" s="51"/>
      <c r="B793" s="58"/>
      <c r="C793" s="46" t="s">
        <v>194</v>
      </c>
      <c r="D793" s="24" t="s">
        <v>15</v>
      </c>
      <c r="E793" s="25" t="s">
        <v>102</v>
      </c>
      <c r="F793" s="25" t="s">
        <v>102</v>
      </c>
      <c r="G793" s="25" t="s">
        <v>102</v>
      </c>
      <c r="H793" s="25" t="s">
        <v>102</v>
      </c>
      <c r="I793" s="25" t="s">
        <v>102</v>
      </c>
    </row>
    <row r="794" spans="1:9" s="1" customFormat="1" ht="31.5" x14ac:dyDescent="0.2">
      <c r="A794" s="51" t="s">
        <v>50</v>
      </c>
      <c r="B794" s="58" t="s">
        <v>780</v>
      </c>
      <c r="C794" s="46" t="s">
        <v>781</v>
      </c>
      <c r="D794" s="26" t="s">
        <v>528</v>
      </c>
      <c r="E794" s="25">
        <v>16000</v>
      </c>
      <c r="F794" s="25" t="s">
        <v>392</v>
      </c>
      <c r="G794" s="25" t="s">
        <v>392</v>
      </c>
      <c r="H794" s="25">
        <v>18512</v>
      </c>
      <c r="I794" s="25" t="s">
        <v>392</v>
      </c>
    </row>
    <row r="795" spans="1:9" s="1" customFormat="1" ht="156" customHeight="1" x14ac:dyDescent="0.2">
      <c r="A795" s="51"/>
      <c r="B795" s="58"/>
      <c r="C795" s="46" t="s">
        <v>194</v>
      </c>
      <c r="D795" s="24" t="s">
        <v>15</v>
      </c>
      <c r="E795" s="25" t="s">
        <v>102</v>
      </c>
      <c r="F795" s="25" t="s">
        <v>102</v>
      </c>
      <c r="G795" s="25" t="s">
        <v>102</v>
      </c>
      <c r="H795" s="25" t="s">
        <v>102</v>
      </c>
      <c r="I795" s="25" t="s">
        <v>102</v>
      </c>
    </row>
    <row r="796" spans="1:9" s="1" customFormat="1" ht="31.5" x14ac:dyDescent="0.2">
      <c r="A796" s="51" t="s">
        <v>54</v>
      </c>
      <c r="B796" s="58" t="s">
        <v>782</v>
      </c>
      <c r="C796" s="46" t="s">
        <v>783</v>
      </c>
      <c r="D796" s="26" t="s">
        <v>528</v>
      </c>
      <c r="E796" s="25">
        <v>1</v>
      </c>
      <c r="F796" s="25" t="s">
        <v>392</v>
      </c>
      <c r="G796" s="25" t="s">
        <v>392</v>
      </c>
      <c r="H796" s="25">
        <v>1</v>
      </c>
      <c r="I796" s="25" t="s">
        <v>392</v>
      </c>
    </row>
    <row r="797" spans="1:9" s="1" customFormat="1" ht="63" x14ac:dyDescent="0.2">
      <c r="A797" s="51"/>
      <c r="B797" s="58"/>
      <c r="C797" s="46" t="s">
        <v>194</v>
      </c>
      <c r="D797" s="24" t="s">
        <v>15</v>
      </c>
      <c r="E797" s="25" t="s">
        <v>102</v>
      </c>
      <c r="F797" s="25" t="s">
        <v>102</v>
      </c>
      <c r="G797" s="25" t="s">
        <v>102</v>
      </c>
      <c r="H797" s="25" t="s">
        <v>102</v>
      </c>
      <c r="I797" s="25" t="s">
        <v>102</v>
      </c>
    </row>
    <row r="798" spans="1:9" ht="22.5" customHeight="1" x14ac:dyDescent="0.25">
      <c r="A798" s="14"/>
      <c r="B798" s="14" t="s">
        <v>784</v>
      </c>
      <c r="C798" s="14"/>
      <c r="D798" s="14" t="s">
        <v>15</v>
      </c>
      <c r="E798" s="36">
        <v>3027828.3</v>
      </c>
      <c r="F798" s="36">
        <v>3140171.4</v>
      </c>
      <c r="G798" s="36">
        <v>3140171.4</v>
      </c>
      <c r="H798" s="36">
        <v>3133422.6</v>
      </c>
      <c r="I798" s="36">
        <f>H798/G798</f>
        <v>0.99785081795216657</v>
      </c>
    </row>
    <row r="799" spans="1:9" ht="31.5" x14ac:dyDescent="0.25">
      <c r="A799" s="34">
        <v>14</v>
      </c>
      <c r="B799" s="29" t="s">
        <v>785</v>
      </c>
      <c r="C799" s="29"/>
      <c r="D799" s="29"/>
      <c r="E799" s="37"/>
      <c r="F799" s="37"/>
      <c r="G799" s="37"/>
      <c r="H799" s="37"/>
      <c r="I799" s="37"/>
    </row>
    <row r="800" spans="1:9" ht="31.5" x14ac:dyDescent="0.25">
      <c r="A800" s="64" t="s">
        <v>807</v>
      </c>
      <c r="B800" s="56" t="s">
        <v>786</v>
      </c>
      <c r="C800" s="5" t="s">
        <v>787</v>
      </c>
      <c r="D800" s="6" t="s">
        <v>426</v>
      </c>
      <c r="E800" s="45">
        <v>9</v>
      </c>
      <c r="F800" s="45">
        <v>9</v>
      </c>
      <c r="G800" s="45">
        <v>10</v>
      </c>
      <c r="H800" s="45">
        <v>10</v>
      </c>
      <c r="I800" s="45">
        <f t="shared" ref="I800:I832" si="17">H800/G800%</f>
        <v>100</v>
      </c>
    </row>
    <row r="801" spans="1:9" ht="47.25" customHeight="1" x14ac:dyDescent="0.25">
      <c r="A801" s="64"/>
      <c r="B801" s="56"/>
      <c r="C801" s="5" t="s">
        <v>788</v>
      </c>
      <c r="D801" s="6" t="s">
        <v>789</v>
      </c>
      <c r="E801" s="45">
        <v>90</v>
      </c>
      <c r="F801" s="45">
        <v>90</v>
      </c>
      <c r="G801" s="45">
        <v>90</v>
      </c>
      <c r="H801" s="45">
        <v>90</v>
      </c>
      <c r="I801" s="45">
        <f t="shared" si="17"/>
        <v>100</v>
      </c>
    </row>
    <row r="802" spans="1:9" ht="31.5" x14ac:dyDescent="0.25">
      <c r="A802" s="64"/>
      <c r="B802" s="56"/>
      <c r="C802" s="5" t="s">
        <v>790</v>
      </c>
      <c r="D802" s="6" t="s">
        <v>426</v>
      </c>
      <c r="E802" s="45">
        <v>1285</v>
      </c>
      <c r="F802" s="45">
        <v>1285</v>
      </c>
      <c r="G802" s="45">
        <v>1445</v>
      </c>
      <c r="H802" s="45">
        <v>1445</v>
      </c>
      <c r="I802" s="45">
        <f t="shared" si="17"/>
        <v>100</v>
      </c>
    </row>
    <row r="803" spans="1:9" ht="31.5" x14ac:dyDescent="0.25">
      <c r="A803" s="64"/>
      <c r="B803" s="56"/>
      <c r="C803" s="5" t="s">
        <v>791</v>
      </c>
      <c r="D803" s="6" t="s">
        <v>789</v>
      </c>
      <c r="E803" s="45">
        <v>85</v>
      </c>
      <c r="F803" s="45">
        <v>85</v>
      </c>
      <c r="G803" s="45">
        <v>94.8</v>
      </c>
      <c r="H803" s="45">
        <v>94.8</v>
      </c>
      <c r="I803" s="45">
        <f t="shared" si="17"/>
        <v>100</v>
      </c>
    </row>
    <row r="804" spans="1:9" ht="15.75" x14ac:dyDescent="0.25">
      <c r="A804" s="64"/>
      <c r="B804" s="56"/>
      <c r="C804" s="5" t="s">
        <v>792</v>
      </c>
      <c r="D804" s="6" t="s">
        <v>426</v>
      </c>
      <c r="E804" s="45">
        <v>250</v>
      </c>
      <c r="F804" s="45">
        <v>250</v>
      </c>
      <c r="G804" s="45">
        <v>287</v>
      </c>
      <c r="H804" s="45">
        <v>287</v>
      </c>
      <c r="I804" s="45">
        <f t="shared" si="17"/>
        <v>100</v>
      </c>
    </row>
    <row r="805" spans="1:9" ht="15.75" x14ac:dyDescent="0.25">
      <c r="A805" s="64"/>
      <c r="B805" s="56"/>
      <c r="C805" s="5" t="s">
        <v>793</v>
      </c>
      <c r="D805" s="6" t="s">
        <v>789</v>
      </c>
      <c r="E805" s="45">
        <v>98</v>
      </c>
      <c r="F805" s="45">
        <v>98</v>
      </c>
      <c r="G805" s="45">
        <v>100</v>
      </c>
      <c r="H805" s="45">
        <v>100</v>
      </c>
      <c r="I805" s="45">
        <f t="shared" si="17"/>
        <v>100</v>
      </c>
    </row>
    <row r="806" spans="1:9" ht="78.75" x14ac:dyDescent="0.25">
      <c r="A806" s="64"/>
      <c r="B806" s="56"/>
      <c r="C806" s="5" t="s">
        <v>794</v>
      </c>
      <c r="D806" s="6" t="s">
        <v>15</v>
      </c>
      <c r="E806" s="40">
        <v>34400.76</v>
      </c>
      <c r="F806" s="45">
        <v>36617.101999999999</v>
      </c>
      <c r="G806" s="45">
        <v>36617.101999999999</v>
      </c>
      <c r="H806" s="45">
        <v>36617.1</v>
      </c>
      <c r="I806" s="45">
        <f t="shared" si="17"/>
        <v>99.999994538071306</v>
      </c>
    </row>
    <row r="807" spans="1:9" ht="31.5" x14ac:dyDescent="0.25">
      <c r="A807" s="74" t="s">
        <v>809</v>
      </c>
      <c r="B807" s="56" t="s">
        <v>795</v>
      </c>
      <c r="C807" s="5" t="s">
        <v>787</v>
      </c>
      <c r="D807" s="6" t="s">
        <v>426</v>
      </c>
      <c r="E807" s="45">
        <v>6</v>
      </c>
      <c r="F807" s="45">
        <v>6</v>
      </c>
      <c r="G807" s="45">
        <v>6</v>
      </c>
      <c r="H807" s="45">
        <v>6</v>
      </c>
      <c r="I807" s="45">
        <f t="shared" si="17"/>
        <v>100</v>
      </c>
    </row>
    <row r="808" spans="1:9" ht="47.25" x14ac:dyDescent="0.25">
      <c r="A808" s="74"/>
      <c r="B808" s="56"/>
      <c r="C808" s="5" t="s">
        <v>796</v>
      </c>
      <c r="D808" s="6" t="s">
        <v>797</v>
      </c>
      <c r="E808" s="45">
        <v>95</v>
      </c>
      <c r="F808" s="45">
        <v>95</v>
      </c>
      <c r="G808" s="45">
        <v>100</v>
      </c>
      <c r="H808" s="45">
        <v>100</v>
      </c>
      <c r="I808" s="45">
        <f t="shared" si="17"/>
        <v>100</v>
      </c>
    </row>
    <row r="809" spans="1:9" ht="31.5" x14ac:dyDescent="0.25">
      <c r="A809" s="74"/>
      <c r="B809" s="56"/>
      <c r="C809" s="5" t="s">
        <v>798</v>
      </c>
      <c r="D809" s="6" t="s">
        <v>426</v>
      </c>
      <c r="E809" s="45">
        <v>1285</v>
      </c>
      <c r="F809" s="45">
        <v>1285</v>
      </c>
      <c r="G809" s="45">
        <v>1404</v>
      </c>
      <c r="H809" s="45">
        <v>1404</v>
      </c>
      <c r="I809" s="45">
        <f t="shared" si="17"/>
        <v>100</v>
      </c>
    </row>
    <row r="810" spans="1:9" ht="31.5" x14ac:dyDescent="0.25">
      <c r="A810" s="74"/>
      <c r="B810" s="56"/>
      <c r="C810" s="5" t="s">
        <v>791</v>
      </c>
      <c r="D810" s="6" t="s">
        <v>797</v>
      </c>
      <c r="E810" s="45">
        <v>95</v>
      </c>
      <c r="F810" s="45">
        <v>95</v>
      </c>
      <c r="G810" s="45">
        <v>100</v>
      </c>
      <c r="H810" s="45">
        <v>100</v>
      </c>
      <c r="I810" s="45">
        <f t="shared" si="17"/>
        <v>100</v>
      </c>
    </row>
    <row r="811" spans="1:9" ht="47.25" x14ac:dyDescent="0.25">
      <c r="A811" s="74"/>
      <c r="B811" s="56"/>
      <c r="C811" s="5" t="s">
        <v>799</v>
      </c>
      <c r="D811" s="6" t="s">
        <v>426</v>
      </c>
      <c r="E811" s="45">
        <v>5</v>
      </c>
      <c r="F811" s="45">
        <v>5</v>
      </c>
      <c r="G811" s="45">
        <v>5</v>
      </c>
      <c r="H811" s="45">
        <v>5</v>
      </c>
      <c r="I811" s="45">
        <f t="shared" si="17"/>
        <v>100</v>
      </c>
    </row>
    <row r="812" spans="1:9" ht="31.5" x14ac:dyDescent="0.25">
      <c r="A812" s="74"/>
      <c r="B812" s="56"/>
      <c r="C812" s="5" t="s">
        <v>791</v>
      </c>
      <c r="D812" s="6" t="s">
        <v>797</v>
      </c>
      <c r="E812" s="45">
        <v>95</v>
      </c>
      <c r="F812" s="45">
        <v>95</v>
      </c>
      <c r="G812" s="45">
        <v>100</v>
      </c>
      <c r="H812" s="45">
        <v>100</v>
      </c>
      <c r="I812" s="45">
        <f t="shared" si="17"/>
        <v>100</v>
      </c>
    </row>
    <row r="813" spans="1:9" ht="78.75" x14ac:dyDescent="0.25">
      <c r="A813" s="74"/>
      <c r="B813" s="56"/>
      <c r="C813" s="5" t="s">
        <v>794</v>
      </c>
      <c r="D813" s="6" t="s">
        <v>15</v>
      </c>
      <c r="E813" s="40">
        <v>19823.240000000002</v>
      </c>
      <c r="F813" s="45">
        <v>22086.665000000001</v>
      </c>
      <c r="G813" s="45">
        <v>22086.665000000001</v>
      </c>
      <c r="H813" s="45">
        <v>22086.67</v>
      </c>
      <c r="I813" s="45">
        <f t="shared" si="17"/>
        <v>100.00002263809405</v>
      </c>
    </row>
    <row r="814" spans="1:9" ht="31.5" x14ac:dyDescent="0.25">
      <c r="A814" s="73" t="s">
        <v>808</v>
      </c>
      <c r="B814" s="56" t="s">
        <v>800</v>
      </c>
      <c r="C814" s="5" t="s">
        <v>801</v>
      </c>
      <c r="D814" s="6" t="s">
        <v>426</v>
      </c>
      <c r="E814" s="45">
        <v>11</v>
      </c>
      <c r="F814" s="45">
        <v>11</v>
      </c>
      <c r="G814" s="45">
        <v>11</v>
      </c>
      <c r="H814" s="45">
        <v>11</v>
      </c>
      <c r="I814" s="45">
        <f t="shared" si="17"/>
        <v>100</v>
      </c>
    </row>
    <row r="815" spans="1:9" ht="15.75" x14ac:dyDescent="0.25">
      <c r="A815" s="73"/>
      <c r="B815" s="56"/>
      <c r="C815" s="5" t="s">
        <v>802</v>
      </c>
      <c r="D815" s="6" t="s">
        <v>797</v>
      </c>
      <c r="E815" s="45">
        <v>98</v>
      </c>
      <c r="F815" s="45">
        <v>98</v>
      </c>
      <c r="G815" s="45">
        <v>100</v>
      </c>
      <c r="H815" s="45">
        <v>100</v>
      </c>
      <c r="I815" s="45">
        <f t="shared" si="17"/>
        <v>100</v>
      </c>
    </row>
    <row r="816" spans="1:9" ht="78.75" x14ac:dyDescent="0.25">
      <c r="A816" s="73"/>
      <c r="B816" s="56"/>
      <c r="C816" s="5" t="s">
        <v>794</v>
      </c>
      <c r="D816" s="6" t="s">
        <v>15</v>
      </c>
      <c r="E816" s="40">
        <v>17814.28</v>
      </c>
      <c r="F816" s="45">
        <v>16532.573</v>
      </c>
      <c r="G816" s="45">
        <v>16532.573</v>
      </c>
      <c r="H816" s="45">
        <v>16532.57</v>
      </c>
      <c r="I816" s="45">
        <f t="shared" si="17"/>
        <v>99.999981854004218</v>
      </c>
    </row>
    <row r="817" spans="1:9" ht="15.75" x14ac:dyDescent="0.25">
      <c r="A817" s="73" t="s">
        <v>810</v>
      </c>
      <c r="B817" s="56" t="s">
        <v>803</v>
      </c>
      <c r="C817" s="5" t="s">
        <v>804</v>
      </c>
      <c r="D817" s="6" t="s">
        <v>426</v>
      </c>
      <c r="E817" s="45">
        <v>3</v>
      </c>
      <c r="F817" s="45">
        <v>3</v>
      </c>
      <c r="G817" s="45">
        <v>3</v>
      </c>
      <c r="H817" s="45">
        <v>3</v>
      </c>
      <c r="I817" s="45">
        <f t="shared" si="17"/>
        <v>100</v>
      </c>
    </row>
    <row r="818" spans="1:9" ht="15.75" x14ac:dyDescent="0.25">
      <c r="A818" s="73"/>
      <c r="B818" s="56"/>
      <c r="C818" s="5" t="s">
        <v>802</v>
      </c>
      <c r="D818" s="6" t="s">
        <v>797</v>
      </c>
      <c r="E818" s="45">
        <v>98</v>
      </c>
      <c r="F818" s="45">
        <v>98</v>
      </c>
      <c r="G818" s="45">
        <v>100</v>
      </c>
      <c r="H818" s="45">
        <v>100</v>
      </c>
      <c r="I818" s="45">
        <f t="shared" si="17"/>
        <v>100</v>
      </c>
    </row>
    <row r="819" spans="1:9" ht="78.75" x14ac:dyDescent="0.25">
      <c r="A819" s="73"/>
      <c r="B819" s="56"/>
      <c r="C819" s="5" t="s">
        <v>794</v>
      </c>
      <c r="D819" s="6" t="s">
        <v>15</v>
      </c>
      <c r="E819" s="40">
        <v>20141.919999999998</v>
      </c>
      <c r="F819" s="45">
        <v>26861.72</v>
      </c>
      <c r="G819" s="45">
        <v>26861.72</v>
      </c>
      <c r="H819" s="45">
        <v>26861.72</v>
      </c>
      <c r="I819" s="45">
        <f t="shared" si="17"/>
        <v>100</v>
      </c>
    </row>
    <row r="820" spans="1:9" ht="31.5" x14ac:dyDescent="0.25">
      <c r="A820" s="73" t="s">
        <v>811</v>
      </c>
      <c r="B820" s="57" t="s">
        <v>805</v>
      </c>
      <c r="C820" s="4" t="s">
        <v>209</v>
      </c>
      <c r="D820" s="8" t="s">
        <v>193</v>
      </c>
      <c r="E820" s="40">
        <v>294400</v>
      </c>
      <c r="F820" s="40">
        <v>294400</v>
      </c>
      <c r="G820" s="40">
        <v>294400</v>
      </c>
      <c r="H820" s="40">
        <v>294400</v>
      </c>
      <c r="I820" s="40">
        <f t="shared" si="17"/>
        <v>100</v>
      </c>
    </row>
    <row r="821" spans="1:9" ht="63" customHeight="1" x14ac:dyDescent="0.25">
      <c r="A821" s="73"/>
      <c r="B821" s="57"/>
      <c r="C821" s="4" t="s">
        <v>194</v>
      </c>
      <c r="D821" s="8" t="s">
        <v>15</v>
      </c>
      <c r="E821" s="40">
        <v>125924.82</v>
      </c>
      <c r="F821" s="40">
        <v>128086.16</v>
      </c>
      <c r="G821" s="40">
        <v>128086.16</v>
      </c>
      <c r="H821" s="40">
        <v>128086.16</v>
      </c>
      <c r="I821" s="40">
        <f t="shared" si="17"/>
        <v>100</v>
      </c>
    </row>
    <row r="822" spans="1:9" ht="31.5" x14ac:dyDescent="0.25">
      <c r="A822" s="73" t="s">
        <v>812</v>
      </c>
      <c r="B822" s="57" t="s">
        <v>806</v>
      </c>
      <c r="C822" s="4" t="s">
        <v>209</v>
      </c>
      <c r="D822" s="8" t="s">
        <v>193</v>
      </c>
      <c r="E822" s="40">
        <v>155472</v>
      </c>
      <c r="F822" s="40">
        <v>155472</v>
      </c>
      <c r="G822" s="40">
        <v>155472</v>
      </c>
      <c r="H822" s="40">
        <v>155472</v>
      </c>
      <c r="I822" s="40">
        <f t="shared" si="17"/>
        <v>100</v>
      </c>
    </row>
    <row r="823" spans="1:9" ht="63" x14ac:dyDescent="0.25">
      <c r="A823" s="73"/>
      <c r="B823" s="57"/>
      <c r="C823" s="4" t="s">
        <v>194</v>
      </c>
      <c r="D823" s="8" t="s">
        <v>15</v>
      </c>
      <c r="E823" s="40">
        <v>31339.08</v>
      </c>
      <c r="F823" s="40">
        <v>31874.74</v>
      </c>
      <c r="G823" s="40">
        <v>31874.74</v>
      </c>
      <c r="H823" s="40">
        <v>31874.74</v>
      </c>
      <c r="I823" s="40">
        <f t="shared" si="17"/>
        <v>100</v>
      </c>
    </row>
    <row r="824" spans="1:9" ht="15.75" x14ac:dyDescent="0.25">
      <c r="A824" s="14"/>
      <c r="B824" s="14" t="s">
        <v>187</v>
      </c>
      <c r="C824" s="14"/>
      <c r="D824" s="14" t="s">
        <v>15</v>
      </c>
      <c r="E824" s="36">
        <f>SUMIF($D$800:$D$823,$D$135,E800:E823)</f>
        <v>249444.10000000003</v>
      </c>
      <c r="F824" s="36">
        <f>SUMIF($D$800:$D$823,$D$135,F800:F823)</f>
        <v>262058.96</v>
      </c>
      <c r="G824" s="36">
        <f>SUMIF($D$800:$D$823,$D$135,G800:G823)</f>
        <v>262058.96</v>
      </c>
      <c r="H824" s="36">
        <f>SUMIF($D$800:$D$823,$D$135,H800:H823)</f>
        <v>262058.96</v>
      </c>
      <c r="I824" s="36">
        <f t="shared" si="17"/>
        <v>100</v>
      </c>
    </row>
    <row r="825" spans="1:9" ht="31.5" x14ac:dyDescent="0.25">
      <c r="A825" s="34">
        <v>15</v>
      </c>
      <c r="B825" s="29" t="s">
        <v>813</v>
      </c>
      <c r="C825" s="29"/>
      <c r="D825" s="29"/>
      <c r="E825" s="37"/>
      <c r="F825" s="37"/>
      <c r="G825" s="37"/>
      <c r="H825" s="37"/>
      <c r="I825" s="37"/>
    </row>
    <row r="826" spans="1:9" ht="15.75" x14ac:dyDescent="0.25">
      <c r="A826" s="64" t="s">
        <v>818</v>
      </c>
      <c r="B826" s="57" t="s">
        <v>814</v>
      </c>
      <c r="C826" s="48" t="s">
        <v>815</v>
      </c>
      <c r="D826" s="8" t="s">
        <v>193</v>
      </c>
      <c r="E826" s="40">
        <v>350</v>
      </c>
      <c r="F826" s="40">
        <v>350</v>
      </c>
      <c r="G826" s="40">
        <v>350</v>
      </c>
      <c r="H826" s="40">
        <v>351</v>
      </c>
      <c r="I826" s="40">
        <f t="shared" si="17"/>
        <v>100.28571428571429</v>
      </c>
    </row>
    <row r="827" spans="1:9" ht="15.75" customHeight="1" x14ac:dyDescent="0.25">
      <c r="A827" s="64"/>
      <c r="B827" s="57"/>
      <c r="C827" s="48" t="s">
        <v>194</v>
      </c>
      <c r="D827" s="8" t="s">
        <v>15</v>
      </c>
      <c r="E827" s="40">
        <v>7615062</v>
      </c>
      <c r="F827" s="40">
        <v>7615062</v>
      </c>
      <c r="G827" s="40">
        <v>7615062</v>
      </c>
      <c r="H827" s="40">
        <v>7317402.6900000004</v>
      </c>
      <c r="I827" s="40">
        <f t="shared" si="17"/>
        <v>96.091176801974839</v>
      </c>
    </row>
    <row r="828" spans="1:9" ht="63" x14ac:dyDescent="0.25">
      <c r="A828" s="64" t="s">
        <v>819</v>
      </c>
      <c r="B828" s="57" t="s">
        <v>814</v>
      </c>
      <c r="C828" s="48" t="s">
        <v>816</v>
      </c>
      <c r="D828" s="8" t="s">
        <v>193</v>
      </c>
      <c r="E828" s="40">
        <v>140</v>
      </c>
      <c r="F828" s="40">
        <v>140</v>
      </c>
      <c r="G828" s="40">
        <v>140</v>
      </c>
      <c r="H828" s="40">
        <v>143</v>
      </c>
      <c r="I828" s="40">
        <f t="shared" si="17"/>
        <v>102.14285714285715</v>
      </c>
    </row>
    <row r="829" spans="1:9" ht="63" x14ac:dyDescent="0.25">
      <c r="A829" s="64"/>
      <c r="B829" s="57"/>
      <c r="C829" s="48" t="s">
        <v>194</v>
      </c>
      <c r="D829" s="8" t="s">
        <v>15</v>
      </c>
      <c r="E829" s="40">
        <v>1735891</v>
      </c>
      <c r="F829" s="40">
        <v>1735891</v>
      </c>
      <c r="G829" s="40">
        <v>1735891</v>
      </c>
      <c r="H829" s="40">
        <v>1735891</v>
      </c>
      <c r="I829" s="40">
        <f t="shared" si="17"/>
        <v>100</v>
      </c>
    </row>
    <row r="830" spans="1:9" ht="63" x14ac:dyDescent="0.25">
      <c r="A830" s="64" t="s">
        <v>820</v>
      </c>
      <c r="B830" s="57" t="s">
        <v>814</v>
      </c>
      <c r="C830" s="48" t="s">
        <v>817</v>
      </c>
      <c r="D830" s="8" t="s">
        <v>193</v>
      </c>
      <c r="E830" s="40">
        <v>175</v>
      </c>
      <c r="F830" s="40">
        <v>175</v>
      </c>
      <c r="G830" s="40">
        <v>175</v>
      </c>
      <c r="H830" s="40">
        <v>180</v>
      </c>
      <c r="I830" s="40">
        <f t="shared" si="17"/>
        <v>102.85714285714286</v>
      </c>
    </row>
    <row r="831" spans="1:9" ht="63" x14ac:dyDescent="0.25">
      <c r="A831" s="64"/>
      <c r="B831" s="57"/>
      <c r="C831" s="48" t="s">
        <v>194</v>
      </c>
      <c r="D831" s="8" t="s">
        <v>15</v>
      </c>
      <c r="E831" s="40">
        <v>2582547</v>
      </c>
      <c r="F831" s="40">
        <v>2582547</v>
      </c>
      <c r="G831" s="40">
        <v>2582547</v>
      </c>
      <c r="H831" s="40">
        <v>2582547</v>
      </c>
      <c r="I831" s="40">
        <f t="shared" si="17"/>
        <v>100</v>
      </c>
    </row>
    <row r="832" spans="1:9" ht="15.75" x14ac:dyDescent="0.25">
      <c r="A832" s="14"/>
      <c r="B832" s="14" t="s">
        <v>187</v>
      </c>
      <c r="C832" s="14"/>
      <c r="D832" s="14" t="s">
        <v>15</v>
      </c>
      <c r="E832" s="36">
        <f>SUMIF($D$826:$D$831,$D$135,E826:E831)</f>
        <v>11933500</v>
      </c>
      <c r="F832" s="36">
        <f>SUMIF($D$826:$D$831,$D$135,F826:F831)</f>
        <v>11933500</v>
      </c>
      <c r="G832" s="36">
        <f>SUMIF($D$826:$D$831,$D$135,G826:G831)</f>
        <v>11933500</v>
      </c>
      <c r="H832" s="36">
        <f>SUMIF($D$826:$D$831,$D$135,H826:H831)</f>
        <v>11635840.690000001</v>
      </c>
      <c r="I832" s="36">
        <f>H832/G832%</f>
        <v>97.505683077052012</v>
      </c>
    </row>
    <row r="833" spans="1:9" ht="31.5" x14ac:dyDescent="0.25">
      <c r="A833" s="15"/>
      <c r="B833" s="15" t="s">
        <v>891</v>
      </c>
      <c r="C833" s="15"/>
      <c r="D833" s="15" t="s">
        <v>15</v>
      </c>
      <c r="E833" s="39">
        <f>E137+E147+E154+E194+E204+E198+E297+E333+E338+E370+E500+E634+E824+E832+E798</f>
        <v>23450133.930336099</v>
      </c>
      <c r="F833" s="39">
        <f>F137+F147+F154+F194+F204+F198+F297+F333+F338+F370+F500+F634+F824+F832+F798</f>
        <v>23922532.088986132</v>
      </c>
      <c r="G833" s="39">
        <f>G137+G147+G154+G194+G204+G198+G297+G333+G338+G370+G500+G634+G824+G832+G798</f>
        <v>24017616.388986133</v>
      </c>
      <c r="H833" s="39">
        <f>H137+H147+H154+H194+H204+H198+H297+H333+H338+H370+H500+H634+H824+H832+H798</f>
        <v>23675647.407186136</v>
      </c>
      <c r="I833" s="39">
        <f>H833/G833%</f>
        <v>98.576174353601488</v>
      </c>
    </row>
    <row r="835" spans="1:9" ht="15.75" x14ac:dyDescent="0.25">
      <c r="E835" s="50"/>
    </row>
  </sheetData>
  <mergeCells count="766">
    <mergeCell ref="B784:B785"/>
    <mergeCell ref="A786:A787"/>
    <mergeCell ref="B786:B787"/>
    <mergeCell ref="A788:A789"/>
    <mergeCell ref="B788:B789"/>
    <mergeCell ref="A790:A791"/>
    <mergeCell ref="B790:B791"/>
    <mergeCell ref="A792:A793"/>
    <mergeCell ref="B792:B793"/>
    <mergeCell ref="A784:A785"/>
    <mergeCell ref="A774:A775"/>
    <mergeCell ref="B774:B775"/>
    <mergeCell ref="A776:A777"/>
    <mergeCell ref="B776:B777"/>
    <mergeCell ref="A778:A779"/>
    <mergeCell ref="B778:B779"/>
    <mergeCell ref="A780:A781"/>
    <mergeCell ref="B780:B781"/>
    <mergeCell ref="A782:A783"/>
    <mergeCell ref="B782:B783"/>
    <mergeCell ref="A764:A765"/>
    <mergeCell ref="B764:B765"/>
    <mergeCell ref="A766:A767"/>
    <mergeCell ref="B766:B767"/>
    <mergeCell ref="A768:A769"/>
    <mergeCell ref="B768:B769"/>
    <mergeCell ref="A770:A771"/>
    <mergeCell ref="B770:B771"/>
    <mergeCell ref="A772:A773"/>
    <mergeCell ref="B772:B773"/>
    <mergeCell ref="A754:A755"/>
    <mergeCell ref="B754:B755"/>
    <mergeCell ref="A756:A757"/>
    <mergeCell ref="B756:B757"/>
    <mergeCell ref="A758:A759"/>
    <mergeCell ref="B758:B759"/>
    <mergeCell ref="A760:A761"/>
    <mergeCell ref="B760:B761"/>
    <mergeCell ref="A762:A763"/>
    <mergeCell ref="B762:B763"/>
    <mergeCell ref="A744:A745"/>
    <mergeCell ref="B744:B745"/>
    <mergeCell ref="A746:A747"/>
    <mergeCell ref="B746:B747"/>
    <mergeCell ref="A748:A749"/>
    <mergeCell ref="B748:B749"/>
    <mergeCell ref="A750:A751"/>
    <mergeCell ref="B750:B751"/>
    <mergeCell ref="A752:A753"/>
    <mergeCell ref="B752:B753"/>
    <mergeCell ref="A698:A699"/>
    <mergeCell ref="B698:B699"/>
    <mergeCell ref="A700:A701"/>
    <mergeCell ref="B700:B701"/>
    <mergeCell ref="A702:A703"/>
    <mergeCell ref="B702:B703"/>
    <mergeCell ref="A704:A705"/>
    <mergeCell ref="B704:B705"/>
    <mergeCell ref="A706:A707"/>
    <mergeCell ref="B706:B707"/>
    <mergeCell ref="A688:A689"/>
    <mergeCell ref="B688:B689"/>
    <mergeCell ref="A690:A691"/>
    <mergeCell ref="B690:B691"/>
    <mergeCell ref="A692:A693"/>
    <mergeCell ref="B692:B693"/>
    <mergeCell ref="A694:A695"/>
    <mergeCell ref="B694:B695"/>
    <mergeCell ref="A696:A697"/>
    <mergeCell ref="B696:B697"/>
    <mergeCell ref="A678:A679"/>
    <mergeCell ref="B678:B679"/>
    <mergeCell ref="A680:A681"/>
    <mergeCell ref="B680:B681"/>
    <mergeCell ref="A682:A683"/>
    <mergeCell ref="B682:B683"/>
    <mergeCell ref="A684:A685"/>
    <mergeCell ref="B684:B685"/>
    <mergeCell ref="A686:A687"/>
    <mergeCell ref="B686:B687"/>
    <mergeCell ref="A668:A669"/>
    <mergeCell ref="B668:B669"/>
    <mergeCell ref="A670:A671"/>
    <mergeCell ref="B670:B671"/>
    <mergeCell ref="A672:A673"/>
    <mergeCell ref="B672:B673"/>
    <mergeCell ref="A674:A675"/>
    <mergeCell ref="B674:B675"/>
    <mergeCell ref="A676:A677"/>
    <mergeCell ref="B676:B677"/>
    <mergeCell ref="A658:A659"/>
    <mergeCell ref="B658:B659"/>
    <mergeCell ref="A660:A661"/>
    <mergeCell ref="B660:B661"/>
    <mergeCell ref="A662:A663"/>
    <mergeCell ref="B662:B663"/>
    <mergeCell ref="A664:A665"/>
    <mergeCell ref="B664:B665"/>
    <mergeCell ref="A666:A667"/>
    <mergeCell ref="B666:B667"/>
    <mergeCell ref="A636:A637"/>
    <mergeCell ref="B636:B637"/>
    <mergeCell ref="A638:A639"/>
    <mergeCell ref="B638:B639"/>
    <mergeCell ref="A640:A641"/>
    <mergeCell ref="B640:B641"/>
    <mergeCell ref="A642:A643"/>
    <mergeCell ref="B642:B643"/>
    <mergeCell ref="A644:A645"/>
    <mergeCell ref="B644:B645"/>
    <mergeCell ref="A646:A647"/>
    <mergeCell ref="B646:B647"/>
    <mergeCell ref="A648:A649"/>
    <mergeCell ref="B648:B649"/>
    <mergeCell ref="A650:A651"/>
    <mergeCell ref="B650:B651"/>
    <mergeCell ref="A652:A653"/>
    <mergeCell ref="B652:B653"/>
    <mergeCell ref="A654:A655"/>
    <mergeCell ref="B654:B655"/>
    <mergeCell ref="A656:A657"/>
    <mergeCell ref="B656:B657"/>
    <mergeCell ref="A492:A493"/>
    <mergeCell ref="B492:B493"/>
    <mergeCell ref="A494:A495"/>
    <mergeCell ref="B494:B495"/>
    <mergeCell ref="A496:A497"/>
    <mergeCell ref="B496:B497"/>
    <mergeCell ref="A506:A507"/>
    <mergeCell ref="A508:A509"/>
    <mergeCell ref="A498:A499"/>
    <mergeCell ref="B502:B503"/>
    <mergeCell ref="B524:B525"/>
    <mergeCell ref="B526:B527"/>
    <mergeCell ref="B528:B529"/>
    <mergeCell ref="B530:B531"/>
    <mergeCell ref="B532:B533"/>
    <mergeCell ref="B514:B515"/>
    <mergeCell ref="B516:B517"/>
    <mergeCell ref="B518:B519"/>
    <mergeCell ref="B520:B521"/>
    <mergeCell ref="B522:B523"/>
    <mergeCell ref="B544:B545"/>
    <mergeCell ref="B546:B547"/>
    <mergeCell ref="A474:A475"/>
    <mergeCell ref="A462:A463"/>
    <mergeCell ref="A464:A465"/>
    <mergeCell ref="A466:A467"/>
    <mergeCell ref="A468:A469"/>
    <mergeCell ref="B450:B451"/>
    <mergeCell ref="B452:B453"/>
    <mergeCell ref="B454:B455"/>
    <mergeCell ref="B456:B457"/>
    <mergeCell ref="B458:B459"/>
    <mergeCell ref="B460:B461"/>
    <mergeCell ref="B462:B463"/>
    <mergeCell ref="B464:B465"/>
    <mergeCell ref="B466:B467"/>
    <mergeCell ref="A164:A165"/>
    <mergeCell ref="B164:B165"/>
    <mergeCell ref="A166:A167"/>
    <mergeCell ref="B166:B167"/>
    <mergeCell ref="A168:A169"/>
    <mergeCell ref="B168:B169"/>
    <mergeCell ref="A158:A159"/>
    <mergeCell ref="B158:B159"/>
    <mergeCell ref="A160:A161"/>
    <mergeCell ref="B160:B161"/>
    <mergeCell ref="A162:A163"/>
    <mergeCell ref="B162:B163"/>
    <mergeCell ref="A504:A505"/>
    <mergeCell ref="A502:A503"/>
    <mergeCell ref="A822:A823"/>
    <mergeCell ref="A820:A821"/>
    <mergeCell ref="A170:A171"/>
    <mergeCell ref="B170:B171"/>
    <mergeCell ref="A172:A173"/>
    <mergeCell ref="B172:B173"/>
    <mergeCell ref="A174:A175"/>
    <mergeCell ref="B174:B175"/>
    <mergeCell ref="A192:A193"/>
    <mergeCell ref="A480:A481"/>
    <mergeCell ref="A482:A483"/>
    <mergeCell ref="A484:A485"/>
    <mergeCell ref="A486:A487"/>
    <mergeCell ref="A476:A477"/>
    <mergeCell ref="A470:A471"/>
    <mergeCell ref="A454:A455"/>
    <mergeCell ref="A398:A399"/>
    <mergeCell ref="A452:A453"/>
    <mergeCell ref="A460:A461"/>
    <mergeCell ref="A448:A449"/>
    <mergeCell ref="A450:A451"/>
    <mergeCell ref="A472:A473"/>
    <mergeCell ref="A830:A831"/>
    <mergeCell ref="A828:A829"/>
    <mergeCell ref="A826:A827"/>
    <mergeCell ref="A817:A819"/>
    <mergeCell ref="A814:A816"/>
    <mergeCell ref="A807:A813"/>
    <mergeCell ref="A800:A806"/>
    <mergeCell ref="A176:A177"/>
    <mergeCell ref="B176:B177"/>
    <mergeCell ref="A178:A179"/>
    <mergeCell ref="B178:B179"/>
    <mergeCell ref="A196:A197"/>
    <mergeCell ref="B196:B197"/>
    <mergeCell ref="B200:B201"/>
    <mergeCell ref="A200:A201"/>
    <mergeCell ref="A222:A223"/>
    <mergeCell ref="B222:B223"/>
    <mergeCell ref="B240:B241"/>
    <mergeCell ref="A230:A231"/>
    <mergeCell ref="B230:B231"/>
    <mergeCell ref="A232:A233"/>
    <mergeCell ref="B232:B233"/>
    <mergeCell ref="A234:A235"/>
    <mergeCell ref="B234:B235"/>
    <mergeCell ref="B192:B193"/>
    <mergeCell ref="A186:A187"/>
    <mergeCell ref="B186:B187"/>
    <mergeCell ref="A188:A189"/>
    <mergeCell ref="B188:B189"/>
    <mergeCell ref="A190:A191"/>
    <mergeCell ref="B190:B191"/>
    <mergeCell ref="A180:A181"/>
    <mergeCell ref="B180:B181"/>
    <mergeCell ref="A182:A183"/>
    <mergeCell ref="B182:B183"/>
    <mergeCell ref="A184:A185"/>
    <mergeCell ref="B184:B185"/>
    <mergeCell ref="B149:B150"/>
    <mergeCell ref="A149:A150"/>
    <mergeCell ref="B156:B157"/>
    <mergeCell ref="A156:A157"/>
    <mergeCell ref="B139:B140"/>
    <mergeCell ref="A139:A140"/>
    <mergeCell ref="A141:A142"/>
    <mergeCell ref="B141:B142"/>
    <mergeCell ref="A143:A144"/>
    <mergeCell ref="B143:B144"/>
    <mergeCell ref="A145:A146"/>
    <mergeCell ref="B145:B146"/>
    <mergeCell ref="A151:A153"/>
    <mergeCell ref="B151:B153"/>
    <mergeCell ref="A118:A119"/>
    <mergeCell ref="B118:B119"/>
    <mergeCell ref="A120:A121"/>
    <mergeCell ref="B120:B121"/>
    <mergeCell ref="A122:A123"/>
    <mergeCell ref="B122:B123"/>
    <mergeCell ref="A112:A113"/>
    <mergeCell ref="B112:B113"/>
    <mergeCell ref="A114:A115"/>
    <mergeCell ref="B114:B115"/>
    <mergeCell ref="A116:A117"/>
    <mergeCell ref="A130:A131"/>
    <mergeCell ref="B130:B131"/>
    <mergeCell ref="A132:A133"/>
    <mergeCell ref="B132:B133"/>
    <mergeCell ref="A134:A135"/>
    <mergeCell ref="B134:B135"/>
    <mergeCell ref="A124:A125"/>
    <mergeCell ref="B124:B125"/>
    <mergeCell ref="A126:A127"/>
    <mergeCell ref="B126:B127"/>
    <mergeCell ref="A128:A129"/>
    <mergeCell ref="B128:B129"/>
    <mergeCell ref="B116:B117"/>
    <mergeCell ref="A106:A107"/>
    <mergeCell ref="B106:B107"/>
    <mergeCell ref="A108:A109"/>
    <mergeCell ref="B108:B109"/>
    <mergeCell ref="A110:A111"/>
    <mergeCell ref="B110:B111"/>
    <mergeCell ref="A100:A101"/>
    <mergeCell ref="B100:B101"/>
    <mergeCell ref="A102:A103"/>
    <mergeCell ref="B102:B103"/>
    <mergeCell ref="A104:A105"/>
    <mergeCell ref="B104:B105"/>
    <mergeCell ref="A94:A95"/>
    <mergeCell ref="B94:B95"/>
    <mergeCell ref="A96:A97"/>
    <mergeCell ref="B96:B97"/>
    <mergeCell ref="A98:A99"/>
    <mergeCell ref="B98:B99"/>
    <mergeCell ref="A88:A89"/>
    <mergeCell ref="B88:B89"/>
    <mergeCell ref="A90:A91"/>
    <mergeCell ref="B90:B91"/>
    <mergeCell ref="A92:A93"/>
    <mergeCell ref="B92:B93"/>
    <mergeCell ref="A82:A83"/>
    <mergeCell ref="B82:B83"/>
    <mergeCell ref="A84:A85"/>
    <mergeCell ref="B84:B85"/>
    <mergeCell ref="A86:A87"/>
    <mergeCell ref="B86:B8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2:A33"/>
    <mergeCell ref="B32:B33"/>
    <mergeCell ref="A6:A7"/>
    <mergeCell ref="B6:B7"/>
    <mergeCell ref="A8:A9"/>
    <mergeCell ref="B8:B9"/>
    <mergeCell ref="A3:A4"/>
    <mergeCell ref="B3:B4"/>
    <mergeCell ref="C3:C4"/>
    <mergeCell ref="A14:A15"/>
    <mergeCell ref="B14:B15"/>
    <mergeCell ref="A22:A23"/>
    <mergeCell ref="B22:B23"/>
    <mergeCell ref="A24:A25"/>
    <mergeCell ref="B24:B25"/>
    <mergeCell ref="A16:A17"/>
    <mergeCell ref="B16:B17"/>
    <mergeCell ref="A18:A19"/>
    <mergeCell ref="B18:B19"/>
    <mergeCell ref="A20:A21"/>
    <mergeCell ref="B20:B21"/>
    <mergeCell ref="A26:A27"/>
    <mergeCell ref="B26:B27"/>
    <mergeCell ref="D3:D4"/>
    <mergeCell ref="E3:E4"/>
    <mergeCell ref="F3:F4"/>
    <mergeCell ref="G3:G4"/>
    <mergeCell ref="H3:H4"/>
    <mergeCell ref="B2:I2"/>
    <mergeCell ref="A10:A11"/>
    <mergeCell ref="B10:B11"/>
    <mergeCell ref="A12:A13"/>
    <mergeCell ref="B12:B13"/>
    <mergeCell ref="I3:I4"/>
    <mergeCell ref="A202:A203"/>
    <mergeCell ref="B202:B203"/>
    <mergeCell ref="A220:A221"/>
    <mergeCell ref="B220:B221"/>
    <mergeCell ref="A224:A225"/>
    <mergeCell ref="B224:B225"/>
    <mergeCell ref="B206:B207"/>
    <mergeCell ref="A206:A207"/>
    <mergeCell ref="A208:A209"/>
    <mergeCell ref="B208:B209"/>
    <mergeCell ref="A210:A211"/>
    <mergeCell ref="B210:B211"/>
    <mergeCell ref="A212:A213"/>
    <mergeCell ref="B212:B213"/>
    <mergeCell ref="A214:A215"/>
    <mergeCell ref="B214:B215"/>
    <mergeCell ref="A216:A217"/>
    <mergeCell ref="B216:B217"/>
    <mergeCell ref="A218:A219"/>
    <mergeCell ref="B218:B219"/>
    <mergeCell ref="A226:A227"/>
    <mergeCell ref="B226:B227"/>
    <mergeCell ref="A228:A229"/>
    <mergeCell ref="B228:B229"/>
    <mergeCell ref="A240:A241"/>
    <mergeCell ref="A242:A243"/>
    <mergeCell ref="B242:B243"/>
    <mergeCell ref="A244:A245"/>
    <mergeCell ref="B244:B245"/>
    <mergeCell ref="A236:A237"/>
    <mergeCell ref="B236:B237"/>
    <mergeCell ref="A238:A239"/>
    <mergeCell ref="B238:B239"/>
    <mergeCell ref="A246:A247"/>
    <mergeCell ref="B246:B247"/>
    <mergeCell ref="A248:A249"/>
    <mergeCell ref="B248:B249"/>
    <mergeCell ref="A262:A263"/>
    <mergeCell ref="B262:B263"/>
    <mergeCell ref="A250:A251"/>
    <mergeCell ref="B250:B251"/>
    <mergeCell ref="A252:A253"/>
    <mergeCell ref="B252:B253"/>
    <mergeCell ref="A254:A255"/>
    <mergeCell ref="B254:B255"/>
    <mergeCell ref="A264:A265"/>
    <mergeCell ref="B264:B265"/>
    <mergeCell ref="A266:A267"/>
    <mergeCell ref="B266:B267"/>
    <mergeCell ref="A256:A257"/>
    <mergeCell ref="B256:B257"/>
    <mergeCell ref="A258:A259"/>
    <mergeCell ref="B258:B259"/>
    <mergeCell ref="A260:A261"/>
    <mergeCell ref="B260:B261"/>
    <mergeCell ref="A276:A277"/>
    <mergeCell ref="B276:B277"/>
    <mergeCell ref="A278:A279"/>
    <mergeCell ref="B278:B279"/>
    <mergeCell ref="A268:A269"/>
    <mergeCell ref="B268:B269"/>
    <mergeCell ref="A270:A271"/>
    <mergeCell ref="B270:B271"/>
    <mergeCell ref="A272:A273"/>
    <mergeCell ref="B272:B273"/>
    <mergeCell ref="A274:A275"/>
    <mergeCell ref="B274:B275"/>
    <mergeCell ref="A280:A281"/>
    <mergeCell ref="B280:B281"/>
    <mergeCell ref="A282:A283"/>
    <mergeCell ref="B282:B283"/>
    <mergeCell ref="A284:A285"/>
    <mergeCell ref="B284:B285"/>
    <mergeCell ref="A286:A287"/>
    <mergeCell ref="B286:B287"/>
    <mergeCell ref="A290:A291"/>
    <mergeCell ref="B290:B291"/>
    <mergeCell ref="A288:A289"/>
    <mergeCell ref="B288:B289"/>
    <mergeCell ref="A307:A308"/>
    <mergeCell ref="A309:A310"/>
    <mergeCell ref="A311:A312"/>
    <mergeCell ref="A313:A314"/>
    <mergeCell ref="A315:A316"/>
    <mergeCell ref="A317:A318"/>
    <mergeCell ref="A319:A320"/>
    <mergeCell ref="B292:B293"/>
    <mergeCell ref="A294:A295"/>
    <mergeCell ref="B294:B295"/>
    <mergeCell ref="A488:A489"/>
    <mergeCell ref="A490:A491"/>
    <mergeCell ref="A478:A479"/>
    <mergeCell ref="B480:B481"/>
    <mergeCell ref="B482:B483"/>
    <mergeCell ref="B484:B485"/>
    <mergeCell ref="A456:A457"/>
    <mergeCell ref="A292:A293"/>
    <mergeCell ref="A434:A435"/>
    <mergeCell ref="A436:A437"/>
    <mergeCell ref="A438:A439"/>
    <mergeCell ref="A440:A441"/>
    <mergeCell ref="A444:A445"/>
    <mergeCell ref="A446:A447"/>
    <mergeCell ref="A442:A443"/>
    <mergeCell ref="A376:A377"/>
    <mergeCell ref="A378:A379"/>
    <mergeCell ref="A380:A381"/>
    <mergeCell ref="A382:A383"/>
    <mergeCell ref="A299:A300"/>
    <mergeCell ref="A301:A302"/>
    <mergeCell ref="A303:A304"/>
    <mergeCell ref="A305:A306"/>
    <mergeCell ref="A458:A459"/>
    <mergeCell ref="B335:B337"/>
    <mergeCell ref="A335:A337"/>
    <mergeCell ref="A428:A429"/>
    <mergeCell ref="A422:A423"/>
    <mergeCell ref="A424:A425"/>
    <mergeCell ref="A426:A427"/>
    <mergeCell ref="A430:A431"/>
    <mergeCell ref="A432:A433"/>
    <mergeCell ref="A340:A341"/>
    <mergeCell ref="B340:B341"/>
    <mergeCell ref="A342:A343"/>
    <mergeCell ref="B342:B343"/>
    <mergeCell ref="A344:A345"/>
    <mergeCell ref="B344:B345"/>
    <mergeCell ref="A418:A419"/>
    <mergeCell ref="A420:A421"/>
    <mergeCell ref="A412:A413"/>
    <mergeCell ref="A414:A415"/>
    <mergeCell ref="A416:A417"/>
    <mergeCell ref="A346:A347"/>
    <mergeCell ref="B346:B347"/>
    <mergeCell ref="A348:A351"/>
    <mergeCell ref="B348:B351"/>
    <mergeCell ref="A352:A353"/>
    <mergeCell ref="B352:B353"/>
    <mergeCell ref="A410:A411"/>
    <mergeCell ref="A400:A401"/>
    <mergeCell ref="A402:A403"/>
    <mergeCell ref="A404:A405"/>
    <mergeCell ref="A406:A407"/>
    <mergeCell ref="A408:A409"/>
    <mergeCell ref="A354:A359"/>
    <mergeCell ref="B354:B359"/>
    <mergeCell ref="A360:A361"/>
    <mergeCell ref="B360:B361"/>
    <mergeCell ref="A362:A363"/>
    <mergeCell ref="B362:B363"/>
    <mergeCell ref="A396:A397"/>
    <mergeCell ref="A390:A391"/>
    <mergeCell ref="A392:A393"/>
    <mergeCell ref="A394:A395"/>
    <mergeCell ref="A364:A369"/>
    <mergeCell ref="B364:B369"/>
    <mergeCell ref="A384:A385"/>
    <mergeCell ref="A386:A387"/>
    <mergeCell ref="A388:A389"/>
    <mergeCell ref="A372:A373"/>
    <mergeCell ref="A374:A375"/>
    <mergeCell ref="B372:B373"/>
    <mergeCell ref="B374:B375"/>
    <mergeCell ref="B376:B377"/>
    <mergeCell ref="B378:B379"/>
    <mergeCell ref="B380:B381"/>
    <mergeCell ref="B382:B383"/>
    <mergeCell ref="B384:B385"/>
    <mergeCell ref="B386:B387"/>
    <mergeCell ref="B388:B389"/>
    <mergeCell ref="B390:B391"/>
    <mergeCell ref="B392:B393"/>
    <mergeCell ref="B394:B395"/>
    <mergeCell ref="B396:B397"/>
    <mergeCell ref="B398:B399"/>
    <mergeCell ref="B400:B401"/>
    <mergeCell ref="B402:B403"/>
    <mergeCell ref="B404:B405"/>
    <mergeCell ref="B406:B407"/>
    <mergeCell ref="B408:B409"/>
    <mergeCell ref="B410:B411"/>
    <mergeCell ref="B412:B413"/>
    <mergeCell ref="B414:B415"/>
    <mergeCell ref="B416:B417"/>
    <mergeCell ref="B418:B419"/>
    <mergeCell ref="B420:B421"/>
    <mergeCell ref="B422:B423"/>
    <mergeCell ref="B424:B425"/>
    <mergeCell ref="B426:B427"/>
    <mergeCell ref="B428:B429"/>
    <mergeCell ref="B430:B431"/>
    <mergeCell ref="B432:B433"/>
    <mergeCell ref="B434:B435"/>
    <mergeCell ref="B436:B437"/>
    <mergeCell ref="B438:B439"/>
    <mergeCell ref="B440:B441"/>
    <mergeCell ref="B442:B443"/>
    <mergeCell ref="B444:B445"/>
    <mergeCell ref="B446:B447"/>
    <mergeCell ref="B448:B449"/>
    <mergeCell ref="B468:B469"/>
    <mergeCell ref="B470:B471"/>
    <mergeCell ref="B472:B473"/>
    <mergeCell ref="B474:B475"/>
    <mergeCell ref="B476:B477"/>
    <mergeCell ref="B478:B479"/>
    <mergeCell ref="B486:B487"/>
    <mergeCell ref="B488:B489"/>
    <mergeCell ref="B490:B491"/>
    <mergeCell ref="B504:B505"/>
    <mergeCell ref="B506:B507"/>
    <mergeCell ref="B508:B509"/>
    <mergeCell ref="B510:B511"/>
    <mergeCell ref="B512:B513"/>
    <mergeCell ref="B498:B499"/>
    <mergeCell ref="B548:B549"/>
    <mergeCell ref="B550:B551"/>
    <mergeCell ref="B552:B553"/>
    <mergeCell ref="B534:B535"/>
    <mergeCell ref="B536:B537"/>
    <mergeCell ref="B538:B539"/>
    <mergeCell ref="B540:B541"/>
    <mergeCell ref="B542:B543"/>
    <mergeCell ref="B564:B565"/>
    <mergeCell ref="B566:B567"/>
    <mergeCell ref="B568:B569"/>
    <mergeCell ref="B570:B571"/>
    <mergeCell ref="B572:B573"/>
    <mergeCell ref="B554:B555"/>
    <mergeCell ref="B556:B557"/>
    <mergeCell ref="B558:B559"/>
    <mergeCell ref="B560:B561"/>
    <mergeCell ref="B562:B563"/>
    <mergeCell ref="B584:B585"/>
    <mergeCell ref="B586:B587"/>
    <mergeCell ref="B588:B589"/>
    <mergeCell ref="B590:B591"/>
    <mergeCell ref="B592:B593"/>
    <mergeCell ref="B574:B575"/>
    <mergeCell ref="B576:B577"/>
    <mergeCell ref="B578:B579"/>
    <mergeCell ref="B580:B581"/>
    <mergeCell ref="B582:B583"/>
    <mergeCell ref="B604:B605"/>
    <mergeCell ref="B606:B607"/>
    <mergeCell ref="B608:B609"/>
    <mergeCell ref="B610:B611"/>
    <mergeCell ref="B612:B613"/>
    <mergeCell ref="B594:B595"/>
    <mergeCell ref="B596:B597"/>
    <mergeCell ref="B598:B599"/>
    <mergeCell ref="B600:B601"/>
    <mergeCell ref="B602:B603"/>
    <mergeCell ref="B624:B625"/>
    <mergeCell ref="B626:B627"/>
    <mergeCell ref="B628:B629"/>
    <mergeCell ref="B630:B631"/>
    <mergeCell ref="B632:B633"/>
    <mergeCell ref="B614:B615"/>
    <mergeCell ref="B616:B617"/>
    <mergeCell ref="B618:B619"/>
    <mergeCell ref="B620:B621"/>
    <mergeCell ref="B622:B623"/>
    <mergeCell ref="B708:B709"/>
    <mergeCell ref="B710:B711"/>
    <mergeCell ref="B712:B713"/>
    <mergeCell ref="B714:B715"/>
    <mergeCell ref="B716:B717"/>
    <mergeCell ref="B718:B719"/>
    <mergeCell ref="B720:B721"/>
    <mergeCell ref="B722:B723"/>
    <mergeCell ref="B724:B725"/>
    <mergeCell ref="B726:B727"/>
    <mergeCell ref="B728:B729"/>
    <mergeCell ref="B730:B731"/>
    <mergeCell ref="B732:B733"/>
    <mergeCell ref="B734:B735"/>
    <mergeCell ref="B736:B737"/>
    <mergeCell ref="B738:B739"/>
    <mergeCell ref="B740:B741"/>
    <mergeCell ref="B742:B743"/>
    <mergeCell ref="B817:B819"/>
    <mergeCell ref="B826:B827"/>
    <mergeCell ref="B828:B829"/>
    <mergeCell ref="B830:B831"/>
    <mergeCell ref="B822:B823"/>
    <mergeCell ref="B820:B821"/>
    <mergeCell ref="B794:B795"/>
    <mergeCell ref="B796:B797"/>
    <mergeCell ref="B800:B806"/>
    <mergeCell ref="B807:B813"/>
    <mergeCell ref="B814:B816"/>
    <mergeCell ref="A632:A633"/>
    <mergeCell ref="A630:A631"/>
    <mergeCell ref="A628:A629"/>
    <mergeCell ref="A626:A627"/>
    <mergeCell ref="A624:A625"/>
    <mergeCell ref="A622:A623"/>
    <mergeCell ref="A620:A621"/>
    <mergeCell ref="A618:A619"/>
    <mergeCell ref="A616:A617"/>
    <mergeCell ref="A614:A615"/>
    <mergeCell ref="A612:A613"/>
    <mergeCell ref="A610:A611"/>
    <mergeCell ref="A608:A609"/>
    <mergeCell ref="A606:A607"/>
    <mergeCell ref="A604:A605"/>
    <mergeCell ref="A602:A603"/>
    <mergeCell ref="A600:A601"/>
    <mergeCell ref="A598:A599"/>
    <mergeCell ref="A552:A553"/>
    <mergeCell ref="A550:A551"/>
    <mergeCell ref="A548:A549"/>
    <mergeCell ref="A546:A547"/>
    <mergeCell ref="A544:A545"/>
    <mergeCell ref="A596:A597"/>
    <mergeCell ref="A594:A595"/>
    <mergeCell ref="A592:A593"/>
    <mergeCell ref="A590:A591"/>
    <mergeCell ref="A588:A589"/>
    <mergeCell ref="A586:A587"/>
    <mergeCell ref="A584:A585"/>
    <mergeCell ref="A582:A583"/>
    <mergeCell ref="A580:A581"/>
    <mergeCell ref="A570:A571"/>
    <mergeCell ref="A568:A569"/>
    <mergeCell ref="A566:A567"/>
    <mergeCell ref="A564:A565"/>
    <mergeCell ref="A562:A563"/>
    <mergeCell ref="A560:A561"/>
    <mergeCell ref="A558:A559"/>
    <mergeCell ref="A556:A557"/>
    <mergeCell ref="A554:A555"/>
    <mergeCell ref="A720:A721"/>
    <mergeCell ref="A722:A723"/>
    <mergeCell ref="A724:A725"/>
    <mergeCell ref="A518:A519"/>
    <mergeCell ref="A516:A517"/>
    <mergeCell ref="A514:A515"/>
    <mergeCell ref="A512:A513"/>
    <mergeCell ref="A510:A511"/>
    <mergeCell ref="A536:A537"/>
    <mergeCell ref="A534:A535"/>
    <mergeCell ref="A532:A533"/>
    <mergeCell ref="A530:A531"/>
    <mergeCell ref="A528:A529"/>
    <mergeCell ref="A526:A527"/>
    <mergeCell ref="A524:A525"/>
    <mergeCell ref="A522:A523"/>
    <mergeCell ref="A520:A521"/>
    <mergeCell ref="A578:A579"/>
    <mergeCell ref="A576:A577"/>
    <mergeCell ref="A574:A575"/>
    <mergeCell ref="A542:A543"/>
    <mergeCell ref="A540:A541"/>
    <mergeCell ref="A538:A539"/>
    <mergeCell ref="A572:A573"/>
    <mergeCell ref="A794:A795"/>
    <mergeCell ref="A796:A797"/>
    <mergeCell ref="A321:A322"/>
    <mergeCell ref="A323:A324"/>
    <mergeCell ref="A325:A326"/>
    <mergeCell ref="A327:A328"/>
    <mergeCell ref="A329:A330"/>
    <mergeCell ref="A331:A332"/>
    <mergeCell ref="B299:B300"/>
    <mergeCell ref="A726:A727"/>
    <mergeCell ref="A728:A729"/>
    <mergeCell ref="A730:A731"/>
    <mergeCell ref="A732:A733"/>
    <mergeCell ref="A734:A735"/>
    <mergeCell ref="A736:A737"/>
    <mergeCell ref="A738:A739"/>
    <mergeCell ref="A740:A741"/>
    <mergeCell ref="A742:A743"/>
    <mergeCell ref="A708:A709"/>
    <mergeCell ref="A710:A711"/>
    <mergeCell ref="A712:A713"/>
    <mergeCell ref="A714:A715"/>
    <mergeCell ref="A716:A717"/>
    <mergeCell ref="A718:A7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2022-06-03T11:08:12Z</dcterms:modified>
</cp:coreProperties>
</file>