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2_Управление БРиБП\21_ОТКРЫТЫЙ БЮДЖЕТ\2024 год\4. Исполнение 2023\Материалы для публикации\"/>
    </mc:Choice>
  </mc:AlternateContent>
  <bookViews>
    <workbookView xWindow="0" yWindow="0" windowWidth="26790" windowHeight="10815"/>
  </bookViews>
  <sheets>
    <sheet name="Лист1" sheetId="1" r:id="rId1"/>
  </sheets>
  <calcPr calcId="152511"/>
  <customWorkbookViews>
    <customWorkbookView name="Ионова В.В. - Личное представление" guid="{E2A331D0-C33B-4ABA-A448-8D369E0377B0}" mergeInterval="0" personalView="1" xWindow="108" yWindow="13" windowWidth="1682" windowHeight="1042" activeSheetId="1"/>
    <customWorkbookView name="Глаголева Л.В. - Личное представление" guid="{9E733348-151A-4C7F-80C8-3883F8610606}" mergeInterval="0" personalView="1" xWindow="52" yWindow="52" windowWidth="1691" windowHeight="983" activeSheetId="1"/>
    <customWorkbookView name="Граушкина П.С. - Личное представление" guid="{B2646078-DEA0-4993-8A50-B268C3525A9C}" mergeInterval="0" personalView="1" xWindow="96" yWindow="26" windowWidth="1712" windowHeight="774" activeSheetId="1"/>
    <customWorkbookView name="Мурахтанова Ю.В. - Личное представление" guid="{5125E98C-A6E4-416F-9528-B0D686CAF268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H37" i="1" l="1"/>
  <c r="H36" i="1"/>
  <c r="F36" i="1"/>
  <c r="H20" i="1" l="1"/>
  <c r="H19" i="1"/>
  <c r="F20" i="1"/>
  <c r="F19" i="1"/>
  <c r="E18" i="1"/>
  <c r="D18" i="1"/>
  <c r="H18" i="1" s="1"/>
  <c r="C18" i="1"/>
  <c r="F18" i="1" s="1"/>
  <c r="H35" i="1"/>
  <c r="H34" i="1"/>
  <c r="H33" i="1"/>
  <c r="H32" i="1"/>
  <c r="H30" i="1"/>
  <c r="H28" i="1"/>
  <c r="H27" i="1"/>
  <c r="H26" i="1"/>
  <c r="H25" i="1"/>
  <c r="H24" i="1"/>
  <c r="H23" i="1"/>
  <c r="H21" i="1"/>
  <c r="H17" i="1"/>
  <c r="H16" i="1"/>
  <c r="H15" i="1"/>
  <c r="H13" i="1"/>
  <c r="H12" i="1"/>
  <c r="H11" i="1"/>
  <c r="H10" i="1"/>
  <c r="H9" i="1"/>
  <c r="H8" i="1"/>
  <c r="H7" i="1"/>
  <c r="F35" i="1"/>
  <c r="F34" i="1"/>
  <c r="F33" i="1"/>
  <c r="F32" i="1"/>
  <c r="F30" i="1"/>
  <c r="F28" i="1"/>
  <c r="F27" i="1"/>
  <c r="F26" i="1"/>
  <c r="F25" i="1"/>
  <c r="F24" i="1"/>
  <c r="F23" i="1"/>
  <c r="F21" i="1"/>
  <c r="F17" i="1"/>
  <c r="F16" i="1"/>
  <c r="F15" i="1"/>
  <c r="F13" i="1"/>
  <c r="F12" i="1"/>
  <c r="F11" i="1"/>
  <c r="F10" i="1"/>
  <c r="F9" i="1"/>
  <c r="F8" i="1"/>
  <c r="F7" i="1"/>
  <c r="E31" i="1" l="1"/>
  <c r="D31" i="1"/>
  <c r="C31" i="1"/>
  <c r="E22" i="1"/>
  <c r="D22" i="1"/>
  <c r="C22" i="1"/>
  <c r="E14" i="1"/>
  <c r="D14" i="1"/>
  <c r="C14" i="1"/>
  <c r="H14" i="1" l="1"/>
  <c r="F14" i="1"/>
  <c r="H31" i="1"/>
  <c r="F31" i="1"/>
  <c r="H22" i="1"/>
  <c r="F22" i="1"/>
  <c r="E6" i="1" l="1"/>
  <c r="D6" i="1"/>
  <c r="D5" i="1" s="1"/>
  <c r="D38" i="1" s="1"/>
  <c r="C6" i="1"/>
  <c r="C5" i="1" s="1"/>
  <c r="E5" i="1" l="1"/>
  <c r="E38" i="1" s="1"/>
  <c r="H38" i="1" s="1"/>
  <c r="H6" i="1"/>
  <c r="F6" i="1"/>
  <c r="C38" i="1"/>
  <c r="F5" i="1" l="1"/>
  <c r="H5" i="1"/>
  <c r="F38" i="1"/>
</calcChain>
</file>

<file path=xl/sharedStrings.xml><?xml version="1.0" encoding="utf-8"?>
<sst xmlns="http://schemas.openxmlformats.org/spreadsheetml/2006/main" count="135" uniqueCount="106">
  <si>
    <t>Код бюджетной классификации (без указания кода главного администратора доходов бюджета)</t>
  </si>
  <si>
    <t>Наименование доходов</t>
  </si>
  <si>
    <t>% исполнения первоначального  плана</t>
  </si>
  <si>
    <t>% исполнения уточненного  плана</t>
  </si>
  <si>
    <r>
      <t xml:space="preserve">Фактическое исполнение,      </t>
    </r>
    <r>
      <rPr>
        <i/>
        <sz val="11"/>
        <color theme="1"/>
        <rFont val="Times New Roman"/>
        <family val="1"/>
        <charset val="204"/>
      </rPr>
      <t>млн. руб.</t>
    </r>
  </si>
  <si>
    <r>
      <rPr>
        <i/>
        <sz val="11"/>
        <color theme="1"/>
        <rFont val="Times New Roman"/>
        <family val="1"/>
        <charset val="204"/>
      </rPr>
      <t>Примечания:</t>
    </r>
    <r>
      <rPr>
        <sz val="11"/>
        <color theme="1"/>
        <rFont val="Times New Roman"/>
        <family val="1"/>
        <charset val="204"/>
      </rPr>
      <t xml:space="preserve">
1. Для оценки показателя как минимум должны быть указаны виды доходов по статьям доходов для 1, 3, 5, 6 и 7 подгрупп 1 группы и для 2 подгруппы 2 группы классификации доходов бюджетов. Допускается не детализировать по статьям сведения о доходах 5 и 7 подгрупп 1 группы классификации доходов бюджета в случае если доля доходов соответствующей подгруппы составляет менее 5 % налоговых и неналоговых доходов бюджета. 
2. Позиции указываются при наличии соответсвующих доходов. Если доходы отсутсвуют, соответствующие строки рекомендуется исключить.
3. В зависимости от конкретной ситуации в субъекте Российской Федерации (например, значительного объема поступлений по тому или иному виду доходов) могут быть дополнительно детализированы соответствующие виды доходов.</t>
    </r>
  </si>
  <si>
    <t>Аналитические данные об исполнении доходов бюджета Мурманской области за 2023 год</t>
  </si>
  <si>
    <t>НАЛОГОВЫЕ И НЕНАЛОГОВЫЕ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</si>
  <si>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</si>
  <si>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</si>
  <si>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</si>
  <si>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</si>
  <si>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</si>
  <si>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Акцизы на алкогольную продукцию</t>
  </si>
  <si>
    <t>Акцизы на нефтепродукты</t>
  </si>
  <si>
    <t>НАЛОГИ НА СОВОКУПНЫЙ ДОХОД</t>
  </si>
  <si>
    <t>НАЛОГИ НА ИМУЩЕСТВО</t>
  </si>
  <si>
    <t>Транспортный налог</t>
  </si>
  <si>
    <t>Налог на игорный бизнес</t>
  </si>
  <si>
    <t>НАЛОГИ, СБОРЫ И РЕГУЛЯРНЫЕ ПЛАТЕЖИ ЗА ПОЛЬЗОВАНИЕ ПРИРОДНЫМИ РЕСУРСАМИ</t>
  </si>
  <si>
    <t xml:space="preserve">  НЕНАЛОГОВЫЕ ДОХОДЫ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</si>
  <si>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</si>
  <si>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</si>
  <si>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</si>
  <si>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</si>
  <si>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</si>
  <si>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</si>
  <si>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</si>
  <si>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</si>
  <si>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</si>
  <si>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</si>
  <si>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</si>
  <si>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</si>
  <si>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</si>
  <si>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 ДОХОДОВ</t>
  </si>
  <si>
    <t>Налог на имущество организаций</t>
  </si>
  <si>
    <t>1 01 01000 00 0000 110</t>
  </si>
  <si>
    <t>1 01 02000 01 0000 110</t>
  </si>
  <si>
    <t>1 01 00000 00 0000 110</t>
  </si>
  <si>
    <t>1 00 00000 00 0000 000</t>
  </si>
  <si>
    <t>1 03 00000 00 0000 000</t>
  </si>
  <si>
    <t>1 03 02000 01 0000 110</t>
  </si>
  <si>
    <t>1 05 00000 00 0000 000</t>
  </si>
  <si>
    <t>1 06 00000 00 0000 000</t>
  </si>
  <si>
    <t>1 06 02000 02 0000 110</t>
  </si>
  <si>
    <t>1 06 04000 02 0000 110</t>
  </si>
  <si>
    <t>1 06 05000 02 0000 110</t>
  </si>
  <si>
    <t>1 07 00000 00 0000 000</t>
  </si>
  <si>
    <t>1 08 00000 00 0000 000, 1 09 00000 00 0000 000</t>
  </si>
  <si>
    <t>1 11 00000 00 0000 000</t>
  </si>
  <si>
    <t>1 10 00000 00 0000 000</t>
  </si>
  <si>
    <t>1 12 00000 00 0000 000</t>
  </si>
  <si>
    <t>1 13 00000 00 0000 000</t>
  </si>
  <si>
    <t>1 14 00000 00 0000 000</t>
  </si>
  <si>
    <t>1 15 00000 00 0000 000</t>
  </si>
  <si>
    <t>1 16 00000 00 0000 000</t>
  </si>
  <si>
    <t>1 17 00000 00 0000 000</t>
  </si>
  <si>
    <t>2 00 00000 00 0000 000</t>
  </si>
  <si>
    <t>2 02 00000 00 0000 000</t>
  </si>
  <si>
    <t>2 02 10000 00 0000 150</t>
  </si>
  <si>
    <t>2 02 20000 00 0000 150</t>
  </si>
  <si>
    <t>2 02 30000 00 0000 150</t>
  </si>
  <si>
    <t>2 02 40000 00 0000 150</t>
  </si>
  <si>
    <t>Налог на добычу полезных ископаемых</t>
  </si>
  <si>
    <t>1 07 01000 01 0000 110</t>
  </si>
  <si>
    <t>Сборы за пользование объектами животного мира и за пользование объектами водных биологических ресурсов</t>
  </si>
  <si>
    <t>1 07 04000 01 0000 110</t>
  </si>
  <si>
    <t xml:space="preserve"> 2 03 00000 00 0000 180</t>
  </si>
  <si>
    <t>БЕЗВОЗМЕЗДНЫЕ ПОСТУПЛЕНИЯ ОТ ГОСУДАРСТВЕННЫХ (МУНИЦИПАЛЬНЫХ) ОРГАНИЗАЦИЙ</t>
  </si>
  <si>
    <t xml:space="preserve"> 2 04 00000 00 0000 180</t>
  </si>
  <si>
    <t>БЕЗВОЗМЕЗДНЫЕ ПОСТУПЛЕНИЯ ОТ НЕГОСУДАРСТВЕННЫХОРГАНИЗАЦИЙ</t>
  </si>
  <si>
    <t>В связи с увеличением количества налогоплательщиков, применяющих данную систему налогообложения (налог на профессиональный доход)</t>
  </si>
  <si>
    <t>В связи с увеличением поступлений акцизов на нефтепродукты</t>
  </si>
  <si>
    <t>В связи с уменьшением объектов налогообложения</t>
  </si>
  <si>
    <t>В связи с увеличением ставок и отменой налоговых льгот</t>
  </si>
  <si>
    <t>В связи сувеличением объема добычи полезных ископаемых в виде апатит-нефелиновых, апатитовых и фосфоритовых руд, а также апатит-магнетитовых руд</t>
  </si>
  <si>
    <t>В связи с увеличением объема добычи полезных ископаемых в виде апатит-нефелиновых, апатитовых и фосфоритовых руд, а также апатит-магнетитовых руд</t>
  </si>
  <si>
    <t>В связи с увеличением налогоплательщиков, применяющих данную систему налогообложения (налог на профессиональный доход)</t>
  </si>
  <si>
    <t>В связи с увеличением объема реализации нефтепродуктов</t>
  </si>
  <si>
    <t>Увеличение в основном за счет платы за размещение отходов производства</t>
  </si>
  <si>
    <t>Уменьшение в связи с тем, что при прогнозе поступлений главным администратором доходов – Министерством имущественных отношений Мурманской области был применен метод усреднения в соответствии с утвержденной методикой прогнозирования доходов (исходя из усреднения фактических поступлений за последние три года), фактически доходов поступило в меньшем объеме</t>
  </si>
  <si>
    <t>Увеличение в связи со взысканием неустойки за просрочку исполнения обязательств по государственным контрактам, заключенным Мурманскавтодором</t>
  </si>
  <si>
    <t xml:space="preserve">Увеличение за счет средств резервного фонда Правительства Российской Федерации; на реализацию мероприятий планов социального развития центров экономического роста субъектов Российской Федерации, входящих в состав Арктической зоны Российской Федерации
</t>
  </si>
  <si>
    <t xml:space="preserve">В связи с возвратом крупными налогоплательщиками налога на основании предстваленных уточненных налоговых деклараций  за предыдущие налоговые периоды (исключение из налогооблагаемой базы обесцененных активов) </t>
  </si>
  <si>
    <t xml:space="preserve">   Информация о прогнозе поступлений налога на прибыль организаций представлена главным администратором доходов областного бюджета (УФНС России по Мурманской области), которая не содержала сведения о поступлении налога от организаций, до 01.01.2023 входивших в состав КГН. 
   Порядок распределения доходов от уплаты налога на прибыль указанными организациями между федеральным бюджетом и бюджетами субъектов РФ был установлен Федеральным законом от 21.11.2022 № 448-ФЗ, т.е. после внесения проекта закона об областном бюджете на 2023 год и на плановый период 2024 и 2025 годов в Мурманскую областную Думу.</t>
  </si>
  <si>
    <t>Рост обусловлен поступлением государственной пошлины в связи с увеличением количества обращений за совершение действий, связанных с лицензированием, с проведением аттестации в случаях, если такая аттестация предусмотрена законодательством Российской Федерации, за выдачу паспорта, удостоверяющего личность гражданина Российской Федерации за пределами территории Российской Федерации, а также за выдачу и обмен паспорта гражданина Российской Федерации</t>
  </si>
  <si>
    <t>За счет увеличения административных штрафов, установленных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судьями федеральных судов, должностными лицами федеральных государственных органов, учреждений (штрафы за нарушение Правил дорожного движения, правил эксплуатации транспортного средства)– в основном в связи с увеличением количества комплексов фото-видео фиксации; возмещения ущерба, причиненного имуществу, находящемуся в собственности субъекта Российской Федерации (за исключением имущества, закрепленного за бюджетными (автономными) учреждениями, унитарными предприятиями субъекта Российской Федерации)</t>
  </si>
  <si>
    <t>За счет увеличения административных штрафов, установленных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судьями федеральных судов, должностными лицами федеральных государственных органов, учреждений (штрафы за нарушение Правил дорожного движения, правил эксплуатации транспортного средства) – в основном в связи с увеличением количества комплексов фото-видео фиксации; возмещения ущерба, причиненного имуществу, находящемуся в собственности субъекта Российской Федерации (за исключением имущества, закрепленного за бюджетными (автономными) учреждениями, унитарными предприятиями субъекта Российской Федерации)</t>
  </si>
  <si>
    <t>Увеличение в связи с установлением с 01.06.2023 платы за посещение природных парков и государственных природных заказников регионального значения, утвержденной постановлением Правительства Мцурманской области от 30.05.2023 № 405-ПП "Об установлении размера платы за посещение природных парков и государственных природных заказников регионального значения для физических лиц, не проживающих в населенных пунктах, расположенных в границах данных особо охраняемых природных территорий, и категорий физических лиц, освобождаемых от ее взимания".</t>
  </si>
  <si>
    <t>Рост обусловлен в основном за счет доходов от операций по управлению остатками средств на едином казначейском счете, зачисляемых в бюджеты субъектов Российской Федерации, в связи с увеличением остатков средств на едином счете областного бюджета в 4 кв 2023 года.</t>
  </si>
  <si>
    <t>Увеличение  в связи с возвратом средств "Фонда развития территорий", введу отсутствия потребности у Министерства энергетики и жилищно-коммунального хозяйства Мурманской области.</t>
  </si>
  <si>
    <t>Снижение связано в основном с уменьшением субсидий на осуществление ежемесячных выплат на детей в возрасте от трех до семи лет и на ликвидацию несанкционированных свалок в границах городов и наиболее опасных объектов накопленного вреда окружающей среде.</t>
  </si>
  <si>
    <t>Снижение связано в основном с уменьшением субвенций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№ 1032-I "О занятости населения в Российской Федерации"</t>
  </si>
  <si>
    <t>В связи с уменьшением безвозмездных поступлений из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строительства.</t>
  </si>
  <si>
    <t>В связи с тем, что при формировании бюджета на 2023 год не планированось выделение средств бюджету Мурманской области.</t>
  </si>
  <si>
    <t>В связи с перечеслением Минитстерству строительства Мурманской области средств ППК "Фонд развития территорий" в большем объеме чем было запланировано.</t>
  </si>
  <si>
    <r>
      <t xml:space="preserve">План по закону о бюджете первоначальный,
(утвержден ЗМО от 20.12.2022 № 2845-01-ЗМО),   
</t>
    </r>
    <r>
      <rPr>
        <i/>
        <sz val="11"/>
        <rFont val="Times New Roman"/>
        <family val="1"/>
        <charset val="204"/>
      </rPr>
      <t>млн руб.</t>
    </r>
  </si>
  <si>
    <r>
      <t xml:space="preserve">План по закону о бюджете уточненный, 
(утвержден ЗМО от 20.12.2022 № 2845-01-ЗМО (в ред. от 18.09.2023 № 2915-01-ЗМО, 30.11.2023 № 2936-01-ЗМО))
</t>
    </r>
    <r>
      <rPr>
        <i/>
        <sz val="11"/>
        <rFont val="Times New Roman"/>
        <family val="1"/>
        <charset val="204"/>
      </rPr>
      <t>млн руб.</t>
    </r>
  </si>
  <si>
    <t>В связи с восстановлением крупными налогоплательщиками в бюджет переплаты по налогу</t>
  </si>
  <si>
    <t xml:space="preserve">В связи с увеличением объема дотации предоставленной Мурманской области из федерального бюджета. </t>
  </si>
  <si>
    <t xml:space="preserve">   При формировании проекта закона об областном бюджете на 2023 год и на плановый период 2024 и 2025 годов на 2023 год были учтены данные, утвержденные Законом об областном бюджете на 2022-2024 годы. 
    В проекте федерального закона о федеральном бюджете на 2023-2025 годы сведения об объеме выделяемой бюджету Мурманской области дотации были предусмотрены после 1 ноября 2022 год, т.е. после внесения проекта закона об областном бюджете на 2023 год и на плановый период 2024 и 2025 годов в Мурманскую областную Думу.</t>
  </si>
  <si>
    <r>
      <t xml:space="preserve">Пояснения различий между первоначально утвержденными показателями доходов и их фактическими значениями
</t>
    </r>
    <r>
      <rPr>
        <sz val="11"/>
        <color rgb="FF0070C0"/>
        <rFont val="Times New Roman"/>
        <family val="1"/>
        <charset val="204"/>
      </rPr>
      <t>(если отклонение 5 % и более)</t>
    </r>
  </si>
  <si>
    <r>
      <t xml:space="preserve">Пояснения различий между уточненными плановыми показателями доходов и их фактическими значениями
</t>
    </r>
    <r>
      <rPr>
        <sz val="11"/>
        <color rgb="FF0070C0"/>
        <rFont val="Times New Roman"/>
        <family val="1"/>
        <charset val="204"/>
      </rPr>
      <t>(если отклонение 5 % и более)</t>
    </r>
  </si>
  <si>
    <t>ПРОЧИЕ НАЛОГОВЫЕ ДОХОДЫ (государственная пошлина, задолженность и перерасчеты по отмененным налогам, сборам и иным обязательным платежам)</t>
  </si>
  <si>
    <t>х</t>
  </si>
  <si>
    <t>Уменьшение в основном по доходам от операций по управлению остатками средств на едином казначейском счете.
В соответствии с Методикой прогнозирования поступлений доходов областного бюджета, администрируемых Министерством финансов Мурманской области, утвержденной приказом от 27.10.2022 № 104н (в редакции от 27.10.2023 № 105н), прогноз доходов от операций по управлению остатками средств на едином казначейском счете, зачисляемых в бюджеты субъектов РФ, составляется с применением  метода - прямой расчет, исходя из объема фактических поступлений указанных доходов в текущем финансовом году на момент формирования проекта закона Мурманской области об областном бюджете на очередной финансовый год и на плановый период.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</si>
</sst>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CDE5"/>
      </patternFill>
    </fill>
    <fill>
      <patternFill patternType="solid">
        <fgColor rgb="FFF1F5F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/>
      <bottom style="thin">
        <color rgb="FFD9D9D9"/>
      </bottom>
      <diagonal/>
    </border>
  </borders>
  <cellStyleXfs count="12">
    <xf numFmtId="0" fontId="0" fillId="0" borderId="0"/>
    <xf numFmtId="0" fontId="4" fillId="0" borderId="0">
      <alignment vertical="top" wrapText="1"/>
    </xf>
    <xf numFmtId="0" fontId="5" fillId="0" borderId="2">
      <alignment horizontal="left" wrapText="1" indent="2"/>
    </xf>
    <xf numFmtId="0" fontId="6" fillId="0" borderId="0"/>
    <xf numFmtId="49" fontId="7" fillId="3" borderId="5">
      <alignment horizontal="center" vertical="top" shrinkToFit="1"/>
    </xf>
    <xf numFmtId="49" fontId="8" fillId="0" borderId="6">
      <alignment horizontal="center" vertical="top" shrinkToFit="1"/>
    </xf>
    <xf numFmtId="49" fontId="8" fillId="0" borderId="6">
      <alignment horizontal="center" vertical="top" shrinkToFit="1"/>
    </xf>
    <xf numFmtId="49" fontId="9" fillId="4" borderId="6">
      <alignment horizontal="center" vertical="top" shrinkToFit="1"/>
    </xf>
    <xf numFmtId="49" fontId="7" fillId="3" borderId="5">
      <alignment horizontal="center" vertical="top" shrinkToFit="1"/>
    </xf>
    <xf numFmtId="49" fontId="8" fillId="0" borderId="6">
      <alignment horizontal="center" vertical="top" shrinkToFit="1"/>
    </xf>
    <xf numFmtId="4" fontId="10" fillId="0" borderId="7">
      <alignment horizontal="right" vertical="top" shrinkToFit="1"/>
    </xf>
    <xf numFmtId="4" fontId="10" fillId="0" borderId="7">
      <alignment horizontal="right" vertical="top" shrinkToFit="1"/>
    </xf>
  </cellStyleXfs>
  <cellXfs count="6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0" borderId="0" xfId="0" applyNumberFormat="1" applyFont="1"/>
    <xf numFmtId="10" fontId="1" fillId="0" borderId="1" xfId="0" applyNumberFormat="1" applyFont="1" applyBorder="1" applyAlignment="1">
      <alignment vertical="center"/>
    </xf>
    <xf numFmtId="10" fontId="1" fillId="2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4" fontId="12" fillId="0" borderId="1" xfId="10" applyNumberFormat="1" applyFont="1" applyBorder="1" applyAlignment="1" applyProtection="1">
      <alignment horizontal="center" vertical="center" shrinkToFit="1"/>
    </xf>
    <xf numFmtId="4" fontId="12" fillId="0" borderId="11" xfId="11" applyNumberFormat="1" applyFont="1" applyBorder="1" applyAlignment="1" applyProtection="1">
      <alignment horizontal="center" vertical="center" shrinkToFit="1"/>
    </xf>
    <xf numFmtId="4" fontId="12" fillId="0" borderId="1" xfId="11" applyNumberFormat="1" applyFont="1" applyBorder="1" applyAlignment="1" applyProtection="1">
      <alignment horizontal="center" vertical="center" shrinkToFit="1"/>
    </xf>
    <xf numFmtId="4" fontId="12" fillId="0" borderId="10" xfId="11" applyNumberFormat="1" applyFont="1" applyBorder="1" applyAlignment="1" applyProtection="1">
      <alignment horizontal="center" vertical="center" shrinkToFit="1"/>
    </xf>
    <xf numFmtId="4" fontId="13" fillId="0" borderId="9" xfId="11" applyNumberFormat="1" applyFont="1" applyBorder="1" applyAlignment="1" applyProtection="1">
      <alignment horizontal="center" vertical="center" shrinkToFit="1"/>
    </xf>
    <xf numFmtId="4" fontId="13" fillId="0" borderId="0" xfId="11" applyNumberFormat="1" applyFont="1" applyBorder="1" applyAlignment="1" applyProtection="1">
      <alignment horizontal="center" vertical="center" shrinkToFit="1"/>
    </xf>
    <xf numFmtId="4" fontId="13" fillId="0" borderId="1" xfId="11" applyNumberFormat="1" applyFont="1" applyBorder="1" applyAlignment="1" applyProtection="1">
      <alignment horizontal="center" vertical="center" shrinkToFit="1"/>
    </xf>
    <xf numFmtId="4" fontId="12" fillId="0" borderId="9" xfId="11" applyNumberFormat="1" applyFont="1" applyBorder="1" applyAlignment="1" applyProtection="1">
      <alignment horizontal="center" vertical="center" shrinkToFit="1"/>
    </xf>
    <xf numFmtId="4" fontId="12" fillId="0" borderId="8" xfId="11" applyNumberFormat="1" applyFont="1" applyBorder="1" applyAlignment="1" applyProtection="1">
      <alignment horizontal="center" vertical="center" shrinkToFit="1"/>
    </xf>
    <xf numFmtId="4" fontId="13" fillId="0" borderId="8" xfId="11" applyNumberFormat="1" applyFont="1" applyBorder="1" applyAlignment="1" applyProtection="1">
      <alignment horizontal="center" vertical="center" shrinkToFit="1"/>
    </xf>
    <xf numFmtId="0" fontId="11" fillId="0" borderId="0" xfId="0" applyFont="1" applyAlignment="1">
      <alignment vertical="center"/>
    </xf>
    <xf numFmtId="10" fontId="11" fillId="0" borderId="1" xfId="0" applyNumberFormat="1" applyFont="1" applyBorder="1" applyAlignment="1">
      <alignment vertical="center"/>
    </xf>
    <xf numFmtId="10" fontId="11" fillId="2" borderId="1" xfId="0" applyNumberFormat="1" applyFont="1" applyFill="1" applyBorder="1" applyAlignment="1">
      <alignment vertical="center"/>
    </xf>
    <xf numFmtId="10" fontId="1" fillId="0" borderId="1" xfId="0" applyNumberFormat="1" applyFont="1" applyFill="1" applyBorder="1" applyAlignment="1">
      <alignment vertical="center"/>
    </xf>
    <xf numFmtId="10" fontId="14" fillId="0" borderId="1" xfId="0" applyNumberFormat="1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justify" vertical="center" wrapText="1"/>
    </xf>
    <xf numFmtId="4" fontId="11" fillId="0" borderId="1" xfId="0" applyNumberFormat="1" applyFont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justify" vertical="center" wrapText="1"/>
    </xf>
    <xf numFmtId="0" fontId="12" fillId="2" borderId="1" xfId="1" applyFont="1" applyFill="1" applyBorder="1" applyAlignment="1">
      <alignment vertical="center" wrapText="1"/>
    </xf>
    <xf numFmtId="0" fontId="18" fillId="0" borderId="1" xfId="1" applyFont="1" applyFill="1" applyBorder="1" applyAlignment="1">
      <alignment vertical="center" wrapText="1"/>
    </xf>
    <xf numFmtId="0" fontId="18" fillId="2" borderId="1" xfId="1" applyFont="1" applyFill="1" applyBorder="1" applyAlignment="1">
      <alignment vertical="center" wrapText="1"/>
    </xf>
    <xf numFmtId="0" fontId="12" fillId="2" borderId="1" xfId="1" applyNumberFormat="1" applyFont="1" applyFill="1" applyBorder="1" applyAlignment="1">
      <alignment horizontal="justify" vertical="center" wrapText="1"/>
    </xf>
    <xf numFmtId="0" fontId="19" fillId="2" borderId="1" xfId="2" applyNumberFormat="1" applyFont="1" applyFill="1" applyBorder="1" applyAlignment="1" applyProtection="1">
      <alignment horizontal="left" vertical="center" wrapText="1"/>
    </xf>
    <xf numFmtId="0" fontId="19" fillId="0" borderId="1" xfId="2" applyNumberFormat="1" applyFont="1" applyBorder="1" applyAlignment="1" applyProtection="1">
      <alignment horizontal="left" vertical="center" wrapText="1"/>
    </xf>
    <xf numFmtId="0" fontId="15" fillId="0" borderId="3" xfId="3" applyNumberFormat="1" applyFont="1" applyFill="1" applyBorder="1" applyAlignment="1">
      <alignment vertical="center" wrapText="1"/>
    </xf>
    <xf numFmtId="0" fontId="15" fillId="2" borderId="3" xfId="3" applyNumberFormat="1" applyFont="1" applyFill="1" applyBorder="1" applyAlignment="1">
      <alignment vertical="center" wrapText="1"/>
    </xf>
    <xf numFmtId="0" fontId="15" fillId="0" borderId="4" xfId="3" applyNumberFormat="1" applyFont="1" applyFill="1" applyBorder="1" applyAlignment="1">
      <alignment vertical="center" wrapText="1"/>
    </xf>
    <xf numFmtId="0" fontId="13" fillId="2" borderId="3" xfId="1" applyNumberFormat="1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vertical="center" wrapText="1"/>
    </xf>
    <xf numFmtId="0" fontId="13" fillId="2" borderId="1" xfId="1" applyNumberFormat="1" applyFont="1" applyFill="1" applyBorder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center" vertical="center" wrapText="1"/>
    </xf>
    <xf numFmtId="49" fontId="13" fillId="0" borderId="1" xfId="4" applyNumberFormat="1" applyFont="1" applyFill="1" applyBorder="1" applyAlignment="1" applyProtection="1">
      <alignment horizontal="center" vertical="center" shrinkToFit="1"/>
    </xf>
    <xf numFmtId="0" fontId="13" fillId="0" borderId="1" xfId="1" applyNumberFormat="1" applyFont="1" applyFill="1" applyBorder="1" applyAlignment="1">
      <alignment horizontal="center" vertical="center" wrapText="1"/>
    </xf>
    <xf numFmtId="49" fontId="13" fillId="0" borderId="1" xfId="5" applyNumberFormat="1" applyFont="1" applyFill="1" applyBorder="1" applyAlignment="1" applyProtection="1">
      <alignment horizontal="center" vertical="center" shrinkToFit="1"/>
    </xf>
    <xf numFmtId="49" fontId="13" fillId="0" borderId="6" xfId="6" applyNumberFormat="1" applyFont="1" applyFill="1" applyAlignment="1" applyProtection="1">
      <alignment horizontal="center" vertical="center" shrinkToFit="1"/>
    </xf>
    <xf numFmtId="49" fontId="13" fillId="0" borderId="1" xfId="7" applyNumberFormat="1" applyFont="1" applyFill="1" applyBorder="1" applyAlignment="1" applyProtection="1">
      <alignment horizontal="center" vertical="center" shrinkToFit="1"/>
    </xf>
    <xf numFmtId="0" fontId="18" fillId="0" borderId="1" xfId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49" fontId="13" fillId="0" borderId="1" xfId="8" applyNumberFormat="1" applyFont="1" applyFill="1" applyBorder="1" applyAlignment="1" applyProtection="1">
      <alignment horizontal="center" vertical="center" shrinkToFit="1"/>
    </xf>
    <xf numFmtId="49" fontId="12" fillId="0" borderId="1" xfId="9" applyNumberFormat="1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justify" vertical="top" wrapText="1"/>
    </xf>
  </cellXfs>
  <cellStyles count="12">
    <cellStyle name="ex60" xfId="4"/>
    <cellStyle name="ex60 2" xfId="8"/>
    <cellStyle name="ex68" xfId="7"/>
    <cellStyle name="ex72" xfId="9"/>
    <cellStyle name="ex76" xfId="6"/>
    <cellStyle name="ex78" xfId="11"/>
    <cellStyle name="ex80" xfId="5"/>
    <cellStyle name="ex82 2" xfId="10"/>
    <cellStyle name="xl33" xfId="2"/>
    <cellStyle name="Обычный" xfId="0" builtinId="0"/>
    <cellStyle name="Обычный 2 2" xfId="3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abSelected="1" zoomScale="85" zoomScaleNormal="85" workbookViewId="0">
      <pane ySplit="4" topLeftCell="A5" activePane="bottomLeft" state="frozen"/>
      <selection pane="bottomLeft" activeCell="I38" sqref="I38"/>
    </sheetView>
  </sheetViews>
  <sheetFormatPr defaultRowHeight="15" x14ac:dyDescent="0.25"/>
  <cols>
    <col min="1" max="1" width="30.140625" style="57" customWidth="1"/>
    <col min="2" max="2" width="42.85546875" style="1" customWidth="1"/>
    <col min="3" max="3" width="19.28515625" style="1" customWidth="1"/>
    <col min="4" max="4" width="24.28515625" style="1" customWidth="1"/>
    <col min="5" max="5" width="14.85546875" style="1" customWidth="1"/>
    <col min="6" max="6" width="17.5703125" style="4" customWidth="1"/>
    <col min="7" max="7" width="63" style="1" customWidth="1"/>
    <col min="8" max="8" width="16.42578125" style="4" customWidth="1"/>
    <col min="9" max="9" width="64.140625" style="1" customWidth="1"/>
    <col min="10" max="16384" width="9.140625" style="1"/>
  </cols>
  <sheetData>
    <row r="2" spans="1:9" ht="18.75" x14ac:dyDescent="0.3">
      <c r="A2" s="60" t="s">
        <v>6</v>
      </c>
      <c r="B2" s="60"/>
      <c r="C2" s="60"/>
      <c r="D2" s="60"/>
      <c r="E2" s="60"/>
      <c r="F2" s="60"/>
      <c r="G2" s="60"/>
      <c r="H2" s="60"/>
      <c r="I2" s="60"/>
    </row>
    <row r="4" spans="1:9" ht="132.75" customHeight="1" x14ac:dyDescent="0.25">
      <c r="A4" s="47" t="s">
        <v>0</v>
      </c>
      <c r="B4" s="2" t="s">
        <v>1</v>
      </c>
      <c r="C4" s="23" t="s">
        <v>96</v>
      </c>
      <c r="D4" s="23" t="s">
        <v>97</v>
      </c>
      <c r="E4" s="2" t="s">
        <v>4</v>
      </c>
      <c r="F4" s="3" t="s">
        <v>2</v>
      </c>
      <c r="G4" s="2" t="s">
        <v>101</v>
      </c>
      <c r="H4" s="3" t="s">
        <v>3</v>
      </c>
      <c r="I4" s="2" t="s">
        <v>102</v>
      </c>
    </row>
    <row r="5" spans="1:9" s="18" customFormat="1" ht="34.5" customHeight="1" x14ac:dyDescent="0.25">
      <c r="A5" s="48" t="s">
        <v>39</v>
      </c>
      <c r="B5" s="24" t="s">
        <v>7</v>
      </c>
      <c r="C5" s="25">
        <f>C6+C9+C13+C14+C18+C21+C22</f>
        <v>91546.303767809994</v>
      </c>
      <c r="D5" s="25">
        <f t="shared" ref="D5:E5" si="0">D6+D9+D13+D14+D18+D21+D22</f>
        <v>104972.03922116998</v>
      </c>
      <c r="E5" s="25">
        <f t="shared" si="0"/>
        <v>110253.44013568999</v>
      </c>
      <c r="F5" s="19">
        <f>E5/C5</f>
        <v>1.2043461679821299</v>
      </c>
      <c r="G5" s="61" t="s">
        <v>104</v>
      </c>
      <c r="H5" s="19">
        <f>E5/D5</f>
        <v>1.0503124541897524</v>
      </c>
      <c r="I5" s="61" t="s">
        <v>104</v>
      </c>
    </row>
    <row r="6" spans="1:9" s="18" customFormat="1" ht="24" customHeight="1" x14ac:dyDescent="0.25">
      <c r="A6" s="49" t="s">
        <v>38</v>
      </c>
      <c r="B6" s="24" t="s">
        <v>8</v>
      </c>
      <c r="C6" s="25">
        <f>C7+C8</f>
        <v>77501.719519999999</v>
      </c>
      <c r="D6" s="25">
        <f t="shared" ref="D6:E6" si="1">D7+D8</f>
        <v>90654.874650999991</v>
      </c>
      <c r="E6" s="25">
        <f t="shared" si="1"/>
        <v>92240.304020159994</v>
      </c>
      <c r="F6" s="19">
        <f t="shared" ref="F6:F38" si="2">E6/C6</f>
        <v>1.1901710644801444</v>
      </c>
      <c r="G6" s="61" t="s">
        <v>104</v>
      </c>
      <c r="H6" s="19">
        <f t="shared" ref="H6:H38" si="3">E6/D6</f>
        <v>1.0174886278897139</v>
      </c>
      <c r="I6" s="61" t="s">
        <v>104</v>
      </c>
    </row>
    <row r="7" spans="1:9" s="7" customFormat="1" ht="165" x14ac:dyDescent="0.25">
      <c r="A7" s="50" t="s">
        <v>36</v>
      </c>
      <c r="B7" s="26" t="s">
        <v>9</v>
      </c>
      <c r="C7" s="8">
        <v>42752.9</v>
      </c>
      <c r="D7" s="8">
        <v>56190.580630999997</v>
      </c>
      <c r="E7" s="8">
        <v>56581.720976119999</v>
      </c>
      <c r="F7" s="6">
        <f t="shared" si="2"/>
        <v>1.3234592501589366</v>
      </c>
      <c r="G7" s="40" t="s">
        <v>84</v>
      </c>
      <c r="H7" s="5">
        <f t="shared" si="3"/>
        <v>1.0069609593054145</v>
      </c>
      <c r="I7" s="41"/>
    </row>
    <row r="8" spans="1:9" s="7" customFormat="1" ht="29.25" customHeight="1" x14ac:dyDescent="0.25">
      <c r="A8" s="51" t="s">
        <v>37</v>
      </c>
      <c r="B8" s="26" t="s">
        <v>10</v>
      </c>
      <c r="C8" s="9">
        <v>34748.819519999997</v>
      </c>
      <c r="D8" s="10">
        <v>34464.294020000001</v>
      </c>
      <c r="E8" s="11">
        <v>35658.583044040002</v>
      </c>
      <c r="F8" s="5">
        <f t="shared" si="2"/>
        <v>1.0261811346862124</v>
      </c>
      <c r="G8" s="41"/>
      <c r="H8" s="5">
        <f t="shared" si="3"/>
        <v>1.0346529374240756</v>
      </c>
      <c r="I8" s="41"/>
    </row>
    <row r="9" spans="1:9" s="18" customFormat="1" ht="57" x14ac:dyDescent="0.25">
      <c r="A9" s="52" t="s">
        <v>40</v>
      </c>
      <c r="B9" s="24" t="s">
        <v>11</v>
      </c>
      <c r="C9" s="12">
        <v>4364.0989589999999</v>
      </c>
      <c r="D9" s="13">
        <v>4364.0989589999999</v>
      </c>
      <c r="E9" s="14">
        <v>4935.6126409999997</v>
      </c>
      <c r="F9" s="19">
        <f t="shared" si="2"/>
        <v>1.1309580024122454</v>
      </c>
      <c r="G9" s="61" t="s">
        <v>104</v>
      </c>
      <c r="H9" s="19">
        <f t="shared" si="3"/>
        <v>1.1309580024122454</v>
      </c>
      <c r="I9" s="61" t="s">
        <v>104</v>
      </c>
    </row>
    <row r="10" spans="1:9" s="7" customFormat="1" ht="45" x14ac:dyDescent="0.25">
      <c r="A10" s="52" t="s">
        <v>41</v>
      </c>
      <c r="B10" s="27" t="s">
        <v>12</v>
      </c>
      <c r="C10" s="15">
        <v>4364.0989589999999</v>
      </c>
      <c r="D10" s="10">
        <v>4364.0989589999999</v>
      </c>
      <c r="E10" s="10">
        <v>4935.6126409999997</v>
      </c>
      <c r="F10" s="6">
        <f t="shared" si="2"/>
        <v>1.1309580024122454</v>
      </c>
      <c r="G10" s="42" t="s">
        <v>72</v>
      </c>
      <c r="H10" s="6">
        <f t="shared" si="3"/>
        <v>1.1309580024122454</v>
      </c>
      <c r="I10" s="42" t="s">
        <v>72</v>
      </c>
    </row>
    <row r="11" spans="1:9" s="7" customFormat="1" ht="24.75" customHeight="1" x14ac:dyDescent="0.25">
      <c r="A11" s="53"/>
      <c r="B11" s="28" t="s">
        <v>13</v>
      </c>
      <c r="C11" s="15">
        <v>1381.0637999999999</v>
      </c>
      <c r="D11" s="10">
        <v>1381.0637999999999</v>
      </c>
      <c r="E11" s="10">
        <v>1374.63890631</v>
      </c>
      <c r="F11" s="5">
        <f t="shared" si="2"/>
        <v>0.9953478661232017</v>
      </c>
      <c r="G11" s="41"/>
      <c r="H11" s="5">
        <f t="shared" si="3"/>
        <v>0.9953478661232017</v>
      </c>
      <c r="I11" s="41"/>
    </row>
    <row r="12" spans="1:9" s="7" customFormat="1" ht="30.75" customHeight="1" x14ac:dyDescent="0.25">
      <c r="A12" s="53"/>
      <c r="B12" s="29" t="s">
        <v>14</v>
      </c>
      <c r="C12" s="10">
        <v>2957.1768590000001</v>
      </c>
      <c r="D12" s="16">
        <v>2957.1768590000001</v>
      </c>
      <c r="E12" s="16">
        <v>3531.4433587899998</v>
      </c>
      <c r="F12" s="6">
        <f t="shared" si="2"/>
        <v>1.1941941680093473</v>
      </c>
      <c r="G12" s="42" t="s">
        <v>78</v>
      </c>
      <c r="H12" s="6">
        <f t="shared" si="3"/>
        <v>1.1941941680093473</v>
      </c>
      <c r="I12" s="42" t="s">
        <v>78</v>
      </c>
    </row>
    <row r="13" spans="1:9" s="18" customFormat="1" ht="33.75" customHeight="1" x14ac:dyDescent="0.25">
      <c r="A13" s="52" t="s">
        <v>42</v>
      </c>
      <c r="B13" s="24" t="s">
        <v>15</v>
      </c>
      <c r="C13" s="14">
        <v>55.018999999999998</v>
      </c>
      <c r="D13" s="17">
        <v>78.538200000000003</v>
      </c>
      <c r="E13" s="17">
        <v>88.025229420000002</v>
      </c>
      <c r="F13" s="20">
        <f t="shared" si="2"/>
        <v>1.5999060219197005</v>
      </c>
      <c r="G13" s="43" t="s">
        <v>71</v>
      </c>
      <c r="H13" s="20">
        <f t="shared" si="3"/>
        <v>1.1207950961442967</v>
      </c>
      <c r="I13" s="43" t="s">
        <v>77</v>
      </c>
    </row>
    <row r="14" spans="1:9" s="18" customFormat="1" ht="24.75" customHeight="1" x14ac:dyDescent="0.25">
      <c r="A14" s="52" t="s">
        <v>43</v>
      </c>
      <c r="B14" s="24" t="s">
        <v>16</v>
      </c>
      <c r="C14" s="14">
        <f>SUM(C15:C17)</f>
        <v>4808.3348699999997</v>
      </c>
      <c r="D14" s="17">
        <f t="shared" ref="D14:E14" si="4">SUM(D15:D17)</f>
        <v>3597.3353999999999</v>
      </c>
      <c r="E14" s="17">
        <f t="shared" si="4"/>
        <v>4659.9675047700002</v>
      </c>
      <c r="F14" s="19">
        <f t="shared" si="2"/>
        <v>0.96914371206637706</v>
      </c>
      <c r="G14" s="61" t="s">
        <v>104</v>
      </c>
      <c r="H14" s="19">
        <f t="shared" si="3"/>
        <v>1.2953942256176614</v>
      </c>
      <c r="I14" s="61" t="s">
        <v>104</v>
      </c>
    </row>
    <row r="15" spans="1:9" s="7" customFormat="1" ht="60" x14ac:dyDescent="0.25">
      <c r="A15" s="54" t="s">
        <v>44</v>
      </c>
      <c r="B15" s="26" t="s">
        <v>35</v>
      </c>
      <c r="C15" s="10">
        <v>3845.5858699999999</v>
      </c>
      <c r="D15" s="16">
        <v>2634.7474000000002</v>
      </c>
      <c r="E15" s="16">
        <v>3651.2275477500002</v>
      </c>
      <c r="F15" s="6">
        <f t="shared" si="2"/>
        <v>0.94945937268851066</v>
      </c>
      <c r="G15" s="43" t="s">
        <v>83</v>
      </c>
      <c r="H15" s="6">
        <f t="shared" si="3"/>
        <v>1.3857979507826823</v>
      </c>
      <c r="I15" s="43" t="s">
        <v>98</v>
      </c>
    </row>
    <row r="16" spans="1:9" s="7" customFormat="1" ht="18.75" customHeight="1" x14ac:dyDescent="0.25">
      <c r="A16" s="54" t="s">
        <v>45</v>
      </c>
      <c r="B16" s="26" t="s">
        <v>17</v>
      </c>
      <c r="C16" s="10">
        <v>961.40499999999997</v>
      </c>
      <c r="D16" s="16">
        <v>961.40499999999997</v>
      </c>
      <c r="E16" s="16">
        <v>1007.65495702</v>
      </c>
      <c r="F16" s="5">
        <f t="shared" si="2"/>
        <v>1.0481066325013912</v>
      </c>
      <c r="G16" s="41"/>
      <c r="H16" s="5">
        <f t="shared" si="3"/>
        <v>1.0481066325013912</v>
      </c>
      <c r="I16" s="41"/>
    </row>
    <row r="17" spans="1:9" s="7" customFormat="1" ht="22.5" customHeight="1" x14ac:dyDescent="0.25">
      <c r="A17" s="54" t="s">
        <v>46</v>
      </c>
      <c r="B17" s="30" t="s">
        <v>18</v>
      </c>
      <c r="C17" s="10">
        <v>1.3440000000000001</v>
      </c>
      <c r="D17" s="16">
        <v>1.1830000000000001</v>
      </c>
      <c r="E17" s="16">
        <v>1.085</v>
      </c>
      <c r="F17" s="6">
        <f t="shared" si="2"/>
        <v>0.80729166666666663</v>
      </c>
      <c r="G17" s="42" t="s">
        <v>73</v>
      </c>
      <c r="H17" s="6">
        <f t="shared" si="3"/>
        <v>0.91715976331360938</v>
      </c>
      <c r="I17" s="42" t="s">
        <v>73</v>
      </c>
    </row>
    <row r="18" spans="1:9" s="18" customFormat="1" ht="42.75" x14ac:dyDescent="0.25">
      <c r="A18" s="49" t="s">
        <v>47</v>
      </c>
      <c r="B18" s="24" t="s">
        <v>19</v>
      </c>
      <c r="C18" s="14">
        <f>C19+C20</f>
        <v>3550.28200001</v>
      </c>
      <c r="D18" s="17">
        <f t="shared" ref="D18:E18" si="5">D19+D20</f>
        <v>5063.6347000100004</v>
      </c>
      <c r="E18" s="17">
        <f t="shared" si="5"/>
        <v>6142.51242895</v>
      </c>
      <c r="F18" s="20">
        <f t="shared" si="2"/>
        <v>1.7301477541594439</v>
      </c>
      <c r="G18" s="61" t="s">
        <v>104</v>
      </c>
      <c r="H18" s="20">
        <f t="shared" si="3"/>
        <v>1.2130638943875371</v>
      </c>
      <c r="I18" s="61" t="s">
        <v>104</v>
      </c>
    </row>
    <row r="19" spans="1:9" s="7" customFormat="1" ht="45" x14ac:dyDescent="0.25">
      <c r="A19" s="54" t="s">
        <v>64</v>
      </c>
      <c r="B19" s="26" t="s">
        <v>63</v>
      </c>
      <c r="C19" s="10">
        <v>3217.0320000000002</v>
      </c>
      <c r="D19" s="16">
        <v>3217.0320000000002</v>
      </c>
      <c r="E19" s="16">
        <v>3626.5277925599999</v>
      </c>
      <c r="F19" s="6">
        <f t="shared" si="2"/>
        <v>1.1272899344986309</v>
      </c>
      <c r="G19" s="43" t="s">
        <v>75</v>
      </c>
      <c r="H19" s="6">
        <f t="shared" si="3"/>
        <v>1.1272899344986309</v>
      </c>
      <c r="I19" s="43" t="s">
        <v>76</v>
      </c>
    </row>
    <row r="20" spans="1:9" s="7" customFormat="1" ht="47.25" customHeight="1" x14ac:dyDescent="0.25">
      <c r="A20" s="54" t="s">
        <v>66</v>
      </c>
      <c r="B20" s="26" t="s">
        <v>65</v>
      </c>
      <c r="C20" s="10">
        <v>333.25000001000001</v>
      </c>
      <c r="D20" s="16">
        <v>1846.60270001</v>
      </c>
      <c r="E20" s="16">
        <v>2515.9846363899997</v>
      </c>
      <c r="F20" s="6">
        <f t="shared" si="2"/>
        <v>7.5498413692858248</v>
      </c>
      <c r="G20" s="42" t="s">
        <v>74</v>
      </c>
      <c r="H20" s="6">
        <f t="shared" si="3"/>
        <v>1.3624937494006559</v>
      </c>
      <c r="I20" s="42" t="s">
        <v>74</v>
      </c>
    </row>
    <row r="21" spans="1:9" s="7" customFormat="1" ht="110.25" customHeight="1" x14ac:dyDescent="0.25">
      <c r="A21" s="49" t="s">
        <v>48</v>
      </c>
      <c r="B21" s="31" t="s">
        <v>103</v>
      </c>
      <c r="C21" s="14">
        <v>77.874617000000001</v>
      </c>
      <c r="D21" s="17">
        <v>82.389399999999995</v>
      </c>
      <c r="E21" s="17">
        <v>91.566375590000007</v>
      </c>
      <c r="F21" s="20">
        <f t="shared" si="2"/>
        <v>1.1758179894483463</v>
      </c>
      <c r="G21" s="43" t="s">
        <v>85</v>
      </c>
      <c r="H21" s="6">
        <f t="shared" si="3"/>
        <v>1.1113853916887368</v>
      </c>
      <c r="I21" s="43" t="s">
        <v>85</v>
      </c>
    </row>
    <row r="22" spans="1:9" s="7" customFormat="1" x14ac:dyDescent="0.25">
      <c r="A22" s="52" t="s">
        <v>50</v>
      </c>
      <c r="B22" s="32" t="s">
        <v>20</v>
      </c>
      <c r="C22" s="14">
        <f>SUM(C23:C29)</f>
        <v>1188.9748018</v>
      </c>
      <c r="D22" s="17">
        <f t="shared" ref="D22:E22" si="6">SUM(D23:D29)</f>
        <v>1131.1679111599999</v>
      </c>
      <c r="E22" s="17">
        <f t="shared" si="6"/>
        <v>2095.4519358000002</v>
      </c>
      <c r="F22" s="19">
        <f t="shared" si="2"/>
        <v>1.7624023088022354</v>
      </c>
      <c r="G22" s="61" t="s">
        <v>104</v>
      </c>
      <c r="H22" s="19">
        <f t="shared" si="3"/>
        <v>1.8524676267125877</v>
      </c>
      <c r="I22" s="61" t="s">
        <v>104</v>
      </c>
    </row>
    <row r="23" spans="1:9" s="7" customFormat="1" ht="180" customHeight="1" x14ac:dyDescent="0.25">
      <c r="A23" s="52" t="s">
        <v>49</v>
      </c>
      <c r="B23" s="33" t="s">
        <v>21</v>
      </c>
      <c r="C23" s="10">
        <v>664.5542322</v>
      </c>
      <c r="D23" s="16">
        <v>95.384186159999999</v>
      </c>
      <c r="E23" s="16">
        <v>351.14692858000001</v>
      </c>
      <c r="F23" s="6">
        <f t="shared" si="2"/>
        <v>0.52839469160783414</v>
      </c>
      <c r="G23" s="44" t="s">
        <v>105</v>
      </c>
      <c r="H23" s="6">
        <f t="shared" si="3"/>
        <v>3.6813956559945558</v>
      </c>
      <c r="I23" s="62" t="s">
        <v>89</v>
      </c>
    </row>
    <row r="24" spans="1:9" s="7" customFormat="1" ht="30" x14ac:dyDescent="0.25">
      <c r="A24" s="52" t="s">
        <v>51</v>
      </c>
      <c r="B24" s="34" t="s">
        <v>22</v>
      </c>
      <c r="C24" s="10">
        <v>99.46995170000001</v>
      </c>
      <c r="D24" s="16">
        <v>88.321878999999996</v>
      </c>
      <c r="E24" s="16">
        <v>152.63039225999998</v>
      </c>
      <c r="F24" s="6">
        <f t="shared" si="2"/>
        <v>1.5344371807913522</v>
      </c>
      <c r="G24" s="43" t="s">
        <v>79</v>
      </c>
      <c r="H24" s="6">
        <f t="shared" si="3"/>
        <v>1.7281153207802564</v>
      </c>
      <c r="I24" s="43" t="s">
        <v>79</v>
      </c>
    </row>
    <row r="25" spans="1:9" s="7" customFormat="1" ht="60" x14ac:dyDescent="0.25">
      <c r="A25" s="52" t="s">
        <v>52</v>
      </c>
      <c r="B25" s="33" t="s">
        <v>23</v>
      </c>
      <c r="C25" s="10">
        <v>66.969456100000002</v>
      </c>
      <c r="D25" s="16">
        <v>550.8153883</v>
      </c>
      <c r="E25" s="16">
        <v>567.07559441000001</v>
      </c>
      <c r="F25" s="6">
        <f t="shared" si="2"/>
        <v>8.4676750780718972</v>
      </c>
      <c r="G25" s="43" t="s">
        <v>90</v>
      </c>
      <c r="H25" s="5">
        <f t="shared" si="3"/>
        <v>1.0295202466296094</v>
      </c>
      <c r="I25" s="41"/>
    </row>
    <row r="26" spans="1:9" s="7" customFormat="1" ht="96.75" customHeight="1" x14ac:dyDescent="0.25">
      <c r="A26" s="52" t="s">
        <v>53</v>
      </c>
      <c r="B26" s="34" t="s">
        <v>24</v>
      </c>
      <c r="C26" s="10">
        <v>8.4969439999999992</v>
      </c>
      <c r="D26" s="16">
        <v>8.4573043999999999</v>
      </c>
      <c r="E26" s="16">
        <v>3.6069504700000001</v>
      </c>
      <c r="F26" s="6">
        <f t="shared" si="2"/>
        <v>0.42449973425739895</v>
      </c>
      <c r="G26" s="43" t="s">
        <v>80</v>
      </c>
      <c r="H26" s="6">
        <f t="shared" si="3"/>
        <v>0.42648937526713598</v>
      </c>
      <c r="I26" s="43" t="s">
        <v>80</v>
      </c>
    </row>
    <row r="27" spans="1:9" s="7" customFormat="1" ht="45" x14ac:dyDescent="0.25">
      <c r="A27" s="52" t="s">
        <v>54</v>
      </c>
      <c r="B27" s="34" t="s">
        <v>25</v>
      </c>
      <c r="C27" s="10">
        <v>1.21845</v>
      </c>
      <c r="D27" s="16">
        <v>0.99244699999999997</v>
      </c>
      <c r="E27" s="16">
        <v>1.5779609999999999</v>
      </c>
      <c r="F27" s="6">
        <f t="shared" si="2"/>
        <v>1.2950560137880094</v>
      </c>
      <c r="G27" s="43" t="s">
        <v>81</v>
      </c>
      <c r="H27" s="6">
        <f t="shared" si="3"/>
        <v>1.589970043740371</v>
      </c>
      <c r="I27" s="43" t="s">
        <v>81</v>
      </c>
    </row>
    <row r="28" spans="1:9" s="7" customFormat="1" ht="195" x14ac:dyDescent="0.25">
      <c r="A28" s="52" t="s">
        <v>55</v>
      </c>
      <c r="B28" s="34" t="s">
        <v>26</v>
      </c>
      <c r="C28" s="10">
        <v>348.2657524</v>
      </c>
      <c r="D28" s="16">
        <v>387.19670630000002</v>
      </c>
      <c r="E28" s="16">
        <v>998.27407014999994</v>
      </c>
      <c r="F28" s="6">
        <f t="shared" si="2"/>
        <v>2.8664146941541184</v>
      </c>
      <c r="G28" s="43" t="s">
        <v>86</v>
      </c>
      <c r="H28" s="6">
        <f t="shared" si="3"/>
        <v>2.5782090960674062</v>
      </c>
      <c r="I28" s="43" t="s">
        <v>87</v>
      </c>
    </row>
    <row r="29" spans="1:9" s="7" customFormat="1" ht="142.5" customHeight="1" x14ac:dyDescent="0.25">
      <c r="A29" s="52" t="s">
        <v>56</v>
      </c>
      <c r="B29" s="35" t="s">
        <v>27</v>
      </c>
      <c r="C29" s="10">
        <v>1.5400000000000002E-5</v>
      </c>
      <c r="D29" s="16">
        <v>0</v>
      </c>
      <c r="E29" s="16">
        <v>21.140038929999999</v>
      </c>
      <c r="F29" s="22"/>
      <c r="G29" s="43" t="s">
        <v>88</v>
      </c>
      <c r="H29" s="22"/>
      <c r="I29" s="43" t="s">
        <v>88</v>
      </c>
    </row>
    <row r="30" spans="1:9" s="7" customFormat="1" x14ac:dyDescent="0.25">
      <c r="A30" s="55" t="s">
        <v>57</v>
      </c>
      <c r="B30" s="36" t="s">
        <v>28</v>
      </c>
      <c r="C30" s="14">
        <v>15311.634783459998</v>
      </c>
      <c r="D30" s="17">
        <v>15504.441427020001</v>
      </c>
      <c r="E30" s="17">
        <v>17423.023004480001</v>
      </c>
      <c r="F30" s="5">
        <f t="shared" si="2"/>
        <v>1.1378943692740617</v>
      </c>
      <c r="G30" s="61" t="s">
        <v>104</v>
      </c>
      <c r="H30" s="5">
        <f t="shared" si="3"/>
        <v>1.1237439985497599</v>
      </c>
      <c r="I30" s="61" t="s">
        <v>104</v>
      </c>
    </row>
    <row r="31" spans="1:9" s="7" customFormat="1" ht="57" x14ac:dyDescent="0.25">
      <c r="A31" s="52" t="s">
        <v>58</v>
      </c>
      <c r="B31" s="24" t="s">
        <v>29</v>
      </c>
      <c r="C31" s="10">
        <f>C32+C33+C34+C35</f>
        <v>13370.016729999999</v>
      </c>
      <c r="D31" s="16">
        <f>D32+D33+D34+D35</f>
        <v>12959.772622850001</v>
      </c>
      <c r="E31" s="16">
        <f>E32+E33+E34+E35</f>
        <v>16161.367272449999</v>
      </c>
      <c r="F31" s="5">
        <f t="shared" si="2"/>
        <v>1.2087768922672095</v>
      </c>
      <c r="G31" s="61" t="s">
        <v>104</v>
      </c>
      <c r="H31" s="5">
        <f t="shared" si="3"/>
        <v>1.2470409584158222</v>
      </c>
      <c r="I31" s="61" t="s">
        <v>104</v>
      </c>
    </row>
    <row r="32" spans="1:9" s="7" customFormat="1" ht="138.75" customHeight="1" x14ac:dyDescent="0.25">
      <c r="A32" s="56" t="s">
        <v>59</v>
      </c>
      <c r="B32" s="30" t="s">
        <v>30</v>
      </c>
      <c r="C32" s="10">
        <v>1277.547</v>
      </c>
      <c r="D32" s="16">
        <v>1597.5159000000001</v>
      </c>
      <c r="E32" s="16">
        <v>1730.056</v>
      </c>
      <c r="F32" s="6">
        <f t="shared" si="2"/>
        <v>1.3542014501227744</v>
      </c>
      <c r="G32" s="45" t="s">
        <v>100</v>
      </c>
      <c r="H32" s="6">
        <f t="shared" si="3"/>
        <v>1.0829663729794488</v>
      </c>
      <c r="I32" s="45" t="s">
        <v>99</v>
      </c>
    </row>
    <row r="33" spans="1:9" s="7" customFormat="1" ht="75" x14ac:dyDescent="0.25">
      <c r="A33" s="56" t="s">
        <v>60</v>
      </c>
      <c r="B33" s="26" t="s">
        <v>31</v>
      </c>
      <c r="C33" s="10">
        <v>9054.8559299999997</v>
      </c>
      <c r="D33" s="16">
        <v>7734.8745148500002</v>
      </c>
      <c r="E33" s="16">
        <v>7766.9397731300005</v>
      </c>
      <c r="F33" s="21">
        <f t="shared" si="2"/>
        <v>0.85776514095569945</v>
      </c>
      <c r="G33" s="45" t="s">
        <v>91</v>
      </c>
      <c r="H33" s="21">
        <f t="shared" si="3"/>
        <v>1.0041455434368636</v>
      </c>
      <c r="I33" s="46"/>
    </row>
    <row r="34" spans="1:9" s="7" customFormat="1" ht="75" x14ac:dyDescent="0.25">
      <c r="A34" s="56" t="s">
        <v>61</v>
      </c>
      <c r="B34" s="26" t="s">
        <v>32</v>
      </c>
      <c r="C34" s="10">
        <v>1721.117</v>
      </c>
      <c r="D34" s="16">
        <v>1643.4475</v>
      </c>
      <c r="E34" s="16">
        <v>1405.0358340599998</v>
      </c>
      <c r="F34" s="21">
        <f t="shared" si="2"/>
        <v>0.81635114525043906</v>
      </c>
      <c r="G34" s="45" t="s">
        <v>92</v>
      </c>
      <c r="H34" s="21">
        <f t="shared" si="3"/>
        <v>0.85493198539046722</v>
      </c>
      <c r="I34" s="45" t="s">
        <v>92</v>
      </c>
    </row>
    <row r="35" spans="1:9" s="7" customFormat="1" ht="90" x14ac:dyDescent="0.25">
      <c r="A35" s="56" t="s">
        <v>62</v>
      </c>
      <c r="B35" s="26" t="s">
        <v>33</v>
      </c>
      <c r="C35" s="10">
        <v>1316.4967999999999</v>
      </c>
      <c r="D35" s="16">
        <v>1983.934708</v>
      </c>
      <c r="E35" s="16">
        <v>5259.3356652600005</v>
      </c>
      <c r="F35" s="21">
        <f t="shared" si="2"/>
        <v>3.9949475496332396</v>
      </c>
      <c r="G35" s="45" t="s">
        <v>82</v>
      </c>
      <c r="H35" s="21">
        <f t="shared" si="3"/>
        <v>2.6509620725179635</v>
      </c>
      <c r="I35" s="45" t="s">
        <v>82</v>
      </c>
    </row>
    <row r="36" spans="1:9" s="7" customFormat="1" ht="90" x14ac:dyDescent="0.25">
      <c r="A36" s="37" t="s">
        <v>67</v>
      </c>
      <c r="B36" s="38" t="s">
        <v>68</v>
      </c>
      <c r="C36" s="16">
        <v>1941.6180534600001</v>
      </c>
      <c r="D36" s="16">
        <v>2325.12594317</v>
      </c>
      <c r="E36" s="16">
        <v>601.39026122000007</v>
      </c>
      <c r="F36" s="21">
        <f t="shared" si="2"/>
        <v>0.30973664472696433</v>
      </c>
      <c r="G36" s="45" t="s">
        <v>93</v>
      </c>
      <c r="H36" s="21">
        <f t="shared" si="3"/>
        <v>0.25864846718801149</v>
      </c>
      <c r="I36" s="45" t="s">
        <v>93</v>
      </c>
    </row>
    <row r="37" spans="1:9" s="7" customFormat="1" ht="45" x14ac:dyDescent="0.25">
      <c r="A37" s="56" t="s">
        <v>69</v>
      </c>
      <c r="B37" s="26" t="s">
        <v>70</v>
      </c>
      <c r="C37" s="16"/>
      <c r="D37" s="16">
        <v>219.54286099999999</v>
      </c>
      <c r="E37" s="16">
        <v>252.56784500000001</v>
      </c>
      <c r="F37" s="21"/>
      <c r="G37" s="45" t="s">
        <v>94</v>
      </c>
      <c r="H37" s="21">
        <f t="shared" si="3"/>
        <v>1.15042613478559</v>
      </c>
      <c r="I37" s="45" t="s">
        <v>95</v>
      </c>
    </row>
    <row r="38" spans="1:9" s="18" customFormat="1" ht="19.5" customHeight="1" x14ac:dyDescent="0.25">
      <c r="A38" s="49"/>
      <c r="B38" s="39" t="s">
        <v>34</v>
      </c>
      <c r="C38" s="17">
        <f>C5+C30</f>
        <v>106857.93855127</v>
      </c>
      <c r="D38" s="17">
        <f t="shared" ref="D38:E38" si="7">D5+D30</f>
        <v>120476.48064818999</v>
      </c>
      <c r="E38" s="17">
        <f t="shared" si="7"/>
        <v>127676.46314016999</v>
      </c>
      <c r="F38" s="19">
        <f t="shared" si="2"/>
        <v>1.194824314142195</v>
      </c>
      <c r="G38" s="61" t="s">
        <v>104</v>
      </c>
      <c r="H38" s="19">
        <f t="shared" si="3"/>
        <v>1.0597625565856714</v>
      </c>
      <c r="I38" s="61" t="s">
        <v>104</v>
      </c>
    </row>
    <row r="42" spans="1:9" ht="86.25" customHeight="1" x14ac:dyDescent="0.25">
      <c r="A42" s="58" t="s">
        <v>5</v>
      </c>
      <c r="B42" s="59"/>
      <c r="C42" s="59"/>
      <c r="D42" s="59"/>
      <c r="E42" s="59"/>
      <c r="F42" s="59"/>
      <c r="G42" s="59"/>
      <c r="H42" s="59"/>
      <c r="I42" s="59"/>
    </row>
  </sheetData>
  <customSheetViews>
    <customSheetView guid="{E2A331D0-C33B-4ABA-A448-8D369E0377B0}" scale="85" topLeftCell="B4">
      <pane xSplit="1" ySplit="2" topLeftCell="C30" activePane="bottomRight" state="frozen"/>
      <selection pane="bottomRight" activeCell="G33" sqref="G33"/>
      <pageMargins left="0.7" right="0.7" top="0.75" bottom="0.75" header="0.3" footer="0.3"/>
      <pageSetup paperSize="9" orientation="portrait" r:id="rId1"/>
    </customSheetView>
    <customSheetView guid="{9E733348-151A-4C7F-80C8-3883F8610606}" scale="85" topLeftCell="B4">
      <pane xSplit="1" ySplit="2" topLeftCell="C30" activePane="bottomRight" state="frozen"/>
      <selection pane="bottomRight" activeCell="I32" sqref="I32"/>
      <pageMargins left="0.7" right="0.7" top="0.75" bottom="0.75" header="0.3" footer="0.3"/>
      <pageSetup paperSize="9" orientation="portrait" r:id="rId2"/>
    </customSheetView>
    <customSheetView guid="{B2646078-DEA0-4993-8A50-B268C3525A9C}" scale="85" showPageBreaks="1" topLeftCell="B1">
      <selection activeCell="G10" sqref="G10"/>
      <pageMargins left="0.7" right="0.7" top="0.75" bottom="0.75" header="0.3" footer="0.3"/>
      <pageSetup paperSize="9" orientation="portrait" r:id="rId3"/>
    </customSheetView>
    <customSheetView guid="{5125E98C-A6E4-416F-9528-B0D686CAF268}" scale="85" topLeftCell="B1">
      <selection activeCell="A2" sqref="A2:I2"/>
      <pageMargins left="0.7" right="0.7" top="0.75" bottom="0.75" header="0.3" footer="0.3"/>
      <pageSetup paperSize="9" orientation="portrait" r:id="rId4"/>
    </customSheetView>
  </customSheetViews>
  <mergeCells count="2">
    <mergeCell ref="A42:I42"/>
    <mergeCell ref="A2:I2"/>
  </mergeCell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Мурахтанова Ю.В.</cp:lastModifiedBy>
  <cp:lastPrinted>2024-05-24T08:17:36Z</cp:lastPrinted>
  <dcterms:created xsi:type="dcterms:W3CDTF">2006-09-16T00:00:00Z</dcterms:created>
  <dcterms:modified xsi:type="dcterms:W3CDTF">2024-05-24T16:12:56Z</dcterms:modified>
</cp:coreProperties>
</file>