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4130" yWindow="30" windowWidth="15540" windowHeight="12825"/>
  </bookViews>
  <sheets>
    <sheet name="Table1" sheetId="1" r:id="rId1"/>
  </sheets>
  <definedNames>
    <definedName name="_xlnm._FilterDatabase" localSheetId="0" hidden="1">Table1!$B$4:$B$29</definedName>
    <definedName name="Z_14BDC7E5_2D9F_4134_ADBB_FC21B817255A_.wvu.FilterData" localSheetId="0" hidden="1">Table1!$B$4:$B$29</definedName>
    <definedName name="Z_1578C322_F54D_4D61_9839_6379970D0E7A_.wvu.FilterData" localSheetId="0" hidden="1">Table1!$B$4:$B$29</definedName>
    <definedName name="Z_27FFAAC6_90A0_4A27_92F3_BF8C4F2AD4EF_.wvu.FilterData" localSheetId="0" hidden="1">Table1!$B$4:$B$29</definedName>
    <definedName name="Z_48C53D35_BE1D_4009_89B1_1E0D36F3BF9E_.wvu.FilterData" localSheetId="0" hidden="1">Table1!$B$4:$B$29</definedName>
    <definedName name="Z_48C53D35_BE1D_4009_89B1_1E0D36F3BF9E_.wvu.PrintArea" localSheetId="0" hidden="1">Table1!$B$1:$E$29</definedName>
    <definedName name="Z_48C53D35_BE1D_4009_89B1_1E0D36F3BF9E_.wvu.PrintTitles" localSheetId="0" hidden="1">Table1!$3:$3</definedName>
    <definedName name="Z_49219DB8_EB06_4505_8B6A_F413C56D00AD_.wvu.FilterData" localSheetId="0" hidden="1">Table1!$B$4:$B$29</definedName>
    <definedName name="Z_49219DB8_EB06_4505_8B6A_F413C56D00AD_.wvu.PrintTitles" localSheetId="0" hidden="1">Table1!$3:$3</definedName>
    <definedName name="Z_50A4C116_B78D_4F56_8889_6E668096DCBB_.wvu.FilterData" localSheetId="0" hidden="1">Table1!$B$4:$B$29</definedName>
    <definedName name="Z_5A3CCC71_FEF3_43BF_AA15_E600F78C3479_.wvu.FilterData" localSheetId="0" hidden="1">Table1!$B$4:$B$29</definedName>
    <definedName name="Z_5A3CCC71_FEF3_43BF_AA15_E600F78C3479_.wvu.PrintArea" localSheetId="0" hidden="1">Table1!$B$1:$B$29</definedName>
    <definedName name="Z_5A3CCC71_FEF3_43BF_AA15_E600F78C3479_.wvu.PrintTitles" localSheetId="0" hidden="1">Table1!$3:$3</definedName>
    <definedName name="Z_5A3CCC71_FEF3_43BF_AA15_E600F78C3479_.wvu.Rows" localSheetId="0" hidden="1">Table1!#REF!</definedName>
    <definedName name="Z_73510616_A23E_4365_8BA3_A00BB0976B6C_.wvu.FilterData" localSheetId="0" hidden="1">Table1!$B$4:$B$29</definedName>
    <definedName name="Z_73510616_A23E_4365_8BA3_A00BB0976B6C_.wvu.PrintTitles" localSheetId="0" hidden="1">Table1!$3:$3</definedName>
    <definedName name="Z_74F899C2_6B72_46B5_B2B3_75180863993A_.wvu.FilterData" localSheetId="0" hidden="1">Table1!$B$4:$B$29</definedName>
    <definedName name="Z_753F8035_19F1_46AB_B849_EE021AB3FABA_.wvu.FilterData" localSheetId="0" hidden="1">Table1!$B$4:$B$29</definedName>
    <definedName name="Z_7BFE7861_72DE_4344_A00E_C5718E0113EB_.wvu.FilterData" localSheetId="0" hidden="1">Table1!$B$4:$B$29</definedName>
    <definedName name="Z_7E1FCA43_9FDD_483B_A72F_4D79B6190581_.wvu.FilterData" localSheetId="0" hidden="1">Table1!$B$4:$B$29</definedName>
    <definedName name="Z_86849D50_2E85_438F_84F7_EA62A1B29E15_.wvu.FilterData" localSheetId="0" hidden="1">Table1!$B$4:$B$29</definedName>
    <definedName name="Z_8A045A8D_6F8C_4F46_AB84_BBB32B6A062D_.wvu.FilterData" localSheetId="0" hidden="1">Table1!$B$4:$B$29</definedName>
    <definedName name="Z_8A045A8D_6F8C_4F46_AB84_BBB32B6A062D_.wvu.PrintTitles" localSheetId="0" hidden="1">Table1!$3:$3</definedName>
    <definedName name="Z_8B16288D_944E_4AA2_910F_67DDF21D227E_.wvu.FilterData" localSheetId="0" hidden="1">Table1!$B$4:$B$29</definedName>
    <definedName name="Z_8E142D9B_FF18_42A2_B21D_76A799D51A1E_.wvu.FilterData" localSheetId="0" hidden="1">Table1!$B$4:$B$29</definedName>
    <definedName name="Z_9A2F5CA3_0B2C_49B8_A8C5_3F74B85B5F25_.wvu.FilterData" localSheetId="0" hidden="1">Table1!$B$4:$B$29</definedName>
    <definedName name="Z_9A2F5CA3_0B2C_49B8_A8C5_3F74B85B5F25_.wvu.PrintArea" localSheetId="0" hidden="1">Table1!$B$1:$B$29</definedName>
    <definedName name="Z_9A2F5CA3_0B2C_49B8_A8C5_3F74B85B5F25_.wvu.PrintTitles" localSheetId="0" hidden="1">Table1!$3:$3</definedName>
    <definedName name="Z_9D08D47E_5F99_4100_8D75_FF751E99FC19_.wvu.FilterData" localSheetId="0" hidden="1">Table1!$B$4:$B$29</definedName>
    <definedName name="Z_A2E13DEC_25E6_4388_8F5C_78F51C6CE8B3_.wvu.FilterData" localSheetId="0" hidden="1">Table1!$B$4:$B$29</definedName>
    <definedName name="Z_AB38DE60_FC21_4970_B178_2593C7EAB5EC_.wvu.FilterData" localSheetId="0" hidden="1">Table1!$B$4:$B$29</definedName>
    <definedName name="Z_BE62F12D_3C8B_43D8_921E_A727C8DA2B64_.wvu.FilterData" localSheetId="0" hidden="1">Table1!$B$4:$B$29</definedName>
    <definedName name="Z_D9167750_8FAE_4A45_B9C1_BE539C2445E0_.wvu.FilterData" localSheetId="0" hidden="1">Table1!#REF!</definedName>
    <definedName name="Z_E1700582_F813_49A0_8837_FB907748DEB7_.wvu.FilterData" localSheetId="0" hidden="1">Table1!$B$4:$B$29</definedName>
    <definedName name="Z_E713A2C6_03D6_4BBA_BF07_8C39D7C5CECA_.wvu.FilterData" localSheetId="0" hidden="1">Table1!$B$4:$B$29</definedName>
    <definedName name="Z_F6A317E6_D843_44F5_B5BA_4DEB52A84A18_.wvu.FilterData" localSheetId="0" hidden="1">Table1!$B$4:$B$29</definedName>
    <definedName name="Z_F83439DF_CAB5_419D_AEAF_27EFB8C4343A_.wvu.FilterData" localSheetId="0" hidden="1">Table1!$B$4:$B$29</definedName>
    <definedName name="_xlnm.Print_Titles" localSheetId="0">Table1!$3:$3</definedName>
  </definedNames>
  <calcPr calcId="125725"/>
  <customWorkbookViews>
    <customWorkbookView name="Kazmina - Личное представление" guid="{8A045A8D-6F8C-4F46-AB84-BBB32B6A062D}" mergeInterval="0" personalView="1" maximized="1" xWindow="1" yWindow="1" windowWidth="1436" windowHeight="679" activeSheetId="1"/>
    <customWorkbookView name="Виктория Викторовна Ионова - Личное представление" guid="{73510616-A23E-4365-8BA3-A00BB0976B6C}" mergeInterval="0" personalView="1" xWindow="9" yWindow="31" windowWidth="1424" windowHeight="631" activeSheetId="1"/>
    <customWorkbookView name="chernecova - Личное представление" guid="{86849D50-2E85-438F-84F7-EA62A1B29E15}" mergeInterval="0" personalView="1" maximized="1" xWindow="1" yWindow="1" windowWidth="1436" windowHeight="670" activeSheetId="1"/>
    <customWorkbookView name="Глаголева - Личное представление" guid="{48C53D35-BE1D-4009-89B1-1E0D36F3BF9E}" mergeInterval="0" personalView="1" xWindow="20" yWindow="37" windowWidth="847" windowHeight="597" activeSheetId="1"/>
    <customWorkbookView name="Михаил Александрович Селезнев - Личное представление" guid="{9A2F5CA3-0B2C-49B8-A8C5-3F74B85B5F25}" mergeInterval="0" personalView="1" maximized="1" windowWidth="1920" windowHeight="788" activeSheetId="1"/>
    <customWorkbookView name="Марина Анатольевна Меркулова - Личное представление" guid="{5A3CCC71-FEF3-43BF-AA15-E600F78C3479}" mergeInterval="0" personalView="1" maximized="1" windowWidth="1436" windowHeight="661" activeSheetId="1"/>
    <customWorkbookView name="Ольга Ильинична Чернецова - Личное представление" guid="{7BFE7861-72DE-4344-A00E-C5718E0113EB}" mergeInterval="0" personalView="1" maximized="1" xWindow="1" yWindow="1" windowWidth="1141" windowHeight="537" activeSheetId="1"/>
    <customWorkbookView name="Елена Валерьевна Данилюк - Личное представление" guid="{14BDC7E5-2D9F-4134-ADBB-FC21B817255A}" mergeInterval="0" personalView="1" maximized="1" xWindow="1" yWindow="1" windowWidth="1409" windowHeight="742" activeSheetId="1"/>
    <customWorkbookView name="Татьяна Михайловна Пелепец - Личное представление" guid="{49219DB8-EB06-4505-8B6A-F413C56D00AD}" mergeInterval="0" personalView="1" maximized="1" xWindow="1" yWindow="1" windowWidth="1436" windowHeight="624" activeSheetId="1"/>
  </customWorkbookViews>
</workbook>
</file>

<file path=xl/calcChain.xml><?xml version="1.0" encoding="utf-8"?>
<calcChain xmlns="http://schemas.openxmlformats.org/spreadsheetml/2006/main">
  <c r="D15" i="1"/>
  <c r="D12"/>
  <c r="C24" l="1"/>
  <c r="C21" l="1"/>
  <c r="C20"/>
  <c r="C19"/>
  <c r="C18" l="1"/>
  <c r="C17"/>
  <c r="C16"/>
  <c r="C12"/>
  <c r="C11"/>
  <c r="C8"/>
  <c r="C7"/>
  <c r="C6"/>
  <c r="G22" l="1"/>
  <c r="F24" l="1"/>
  <c r="E24"/>
  <c r="F15"/>
  <c r="E15"/>
  <c r="F5"/>
  <c r="F4" s="1"/>
  <c r="F29" s="1"/>
  <c r="E5"/>
  <c r="E4" s="1"/>
  <c r="E29" s="1"/>
  <c r="D24"/>
  <c r="D5"/>
  <c r="D4" s="1"/>
  <c r="D29" s="1"/>
  <c r="G24" l="1"/>
  <c r="G15" l="1"/>
  <c r="C15"/>
  <c r="G5"/>
  <c r="C5"/>
  <c r="C4" l="1"/>
  <c r="C29" s="1"/>
  <c r="G4"/>
  <c r="G29" s="1"/>
</calcChain>
</file>

<file path=xl/sharedStrings.xml><?xml version="1.0" encoding="utf-8"?>
<sst xmlns="http://schemas.openxmlformats.org/spreadsheetml/2006/main" count="58" uniqueCount="58">
  <si>
    <t>Наименование</t>
  </si>
  <si>
    <t>Код бюджетной классификации Российской Федерации</t>
  </si>
  <si>
    <t>Аналитические данные о доходах бюджета субъекта Российской Федерации</t>
  </si>
  <si>
    <r>
      <rPr>
        <b/>
        <sz val="12"/>
        <color rgb="FF000000"/>
        <rFont val="Times New Roman"/>
        <family val="1"/>
        <charset val="204"/>
      </rPr>
      <t>Примечание:</t>
    </r>
    <r>
      <rPr>
        <sz val="12"/>
        <color rgb="FF000000"/>
        <rFont val="Times New Roman"/>
        <family val="1"/>
        <charset val="204"/>
      </rPr>
      <t xml:space="preserve">
Для оценки показателя, как минимум, должны быть представлены сведения по статьям доходов для 1, 3, 5, 6 и 7 подгрупп 1 группы и для 2 подгруппы 2 группы классификации доходов бюджетов. Допускается не детализировать по статьям сведения о доходах 5 и 7 подгрупп 1 группы классификации доходов бюджета в случае, если доля доходов соответствующей подгруппы составляет менее 5% налоговых и неналоговых доходов бюджета.</t>
    </r>
  </si>
  <si>
    <t>2026 год (план)</t>
  </si>
  <si>
    <t>2027 год (план)</t>
  </si>
  <si>
    <t>млн рублей</t>
  </si>
  <si>
    <t xml:space="preserve"> 1 00 00000 00 0000 000</t>
  </si>
  <si>
    <t>НАЛОГОВЫЕ И НЕНАЛОГОВЫЕ ДОХОДЫ</t>
  </si>
  <si>
    <t>1 01 00000 00 0000 000</t>
  </si>
  <si>
    <t>НАЛОГИ НА ПРИБЫЛЬ, ДОХОДЫ</t>
  </si>
  <si>
    <t xml:space="preserve"> 1 01 01000 00 0000 110</t>
  </si>
  <si>
    <t>Налог на прибыль организаций</t>
  </si>
  <si>
    <t xml:space="preserve"> 1 01 02000 01 0000 110</t>
  </si>
  <si>
    <t>Налог на доходы физических лиц</t>
  </si>
  <si>
    <t xml:space="preserve"> 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</si>
  <si>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</si>
  <si>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</si>
  <si>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</si>
  <si>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алкогольную продукцию</t>
  </si>
  <si>
    <t>Акцизы на нефтепродукты</t>
  </si>
  <si>
    <t xml:space="preserve"> 1 05 00000 00 0000 000</t>
  </si>
  <si>
    <t>НАЛОГИ НА СОВОКУПНЫЙ ДОХОД</t>
  </si>
  <si>
    <t>1 05 06000 01 0000 110</t>
  </si>
  <si>
    <t>Налог на профессиональный доход</t>
  </si>
  <si>
    <t xml:space="preserve"> 1 06 00000 00 0000 000</t>
  </si>
  <si>
    <t>НАЛОГИ НА ИМУЩЕСТВО</t>
  </si>
  <si>
    <t xml:space="preserve"> 1 06 02010 02 0000 110</t>
  </si>
  <si>
    <t>Налог на имущество организаций по имуществу, не входящему в Единую систему газоснабжения</t>
  </si>
  <si>
    <t xml:space="preserve"> 1 06 04000 02 0000 110</t>
  </si>
  <si>
    <t>Транспортный налог</t>
  </si>
  <si>
    <t xml:space="preserve"> 1 06 05000 02 0000 110</t>
  </si>
  <si>
    <t>Налог на игорный бизнес</t>
  </si>
  <si>
    <t xml:space="preserve"> 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</si>
  <si>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</si>
  <si>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</si>
  <si>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</si>
  <si>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 xml:space="preserve">  ПРОЧИЕ НАЛОГОВЫЕ ДОХОДЫ</t>
  </si>
  <si>
    <t xml:space="preserve">  НЕНАЛОГОВЫЕ ДОХОДЫ</t>
  </si>
  <si>
    <t xml:space="preserve"> 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</si>
  <si>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</si>
  <si>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</si>
  <si>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</si>
  <si>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2 02 10000 00 0000 150</t>
  </si>
  <si>
    <t>Дотации бюджетам бюджетной системы Российской Федерации</t>
  </si>
  <si>
    <t xml:space="preserve"> 2 02 20000 00 0000 150</t>
  </si>
  <si>
    <t>Субсидии бюджетам бюджетной системы Российской Федерации (межбюджетные субсидии)</t>
  </si>
  <si>
    <t xml:space="preserve"> 2 02 30000 00 0000 150</t>
  </si>
  <si>
    <t>Субвенции бюджетам бюджетной системы Российской Федерации</t>
  </si>
  <si>
    <t xml:space="preserve"> 2 02 40000 00 0000 150</t>
  </si>
  <si>
    <t>Иные межбюджетные трансферты</t>
  </si>
  <si>
    <t/>
  </si>
  <si>
    <t>ВСЕГО ДОХОДОВ</t>
  </si>
  <si>
    <t>1 05 01000 01 0000 110</t>
  </si>
  <si>
    <t>Налог, взимаемый в связи с применением упрощенной системы налогообложения</t>
  </si>
  <si>
    <t>2024 год (факт)</t>
  </si>
  <si>
    <t>2028 год (план)</t>
  </si>
  <si>
    <t>2025 год (Оценка)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</si>
</sst>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dd\.mm\.yyyy"/>
  </numFmts>
  <fonts count="32"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rgb="FF000000"/>
      <name val="Arial Cyr"/>
    </font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16">
    <xf numFmtId="0" fontId="0" fillId="0" borderId="0">
      <alignment vertical="top" wrapText="1"/>
    </xf>
    <xf numFmtId="0" fontId="3" fillId="0" borderId="0"/>
    <xf numFmtId="0" fontId="4" fillId="0" borderId="0"/>
    <xf numFmtId="0" fontId="6" fillId="0" borderId="0">
      <alignment vertical="top" wrapText="1"/>
    </xf>
    <xf numFmtId="49" fontId="7" fillId="0" borderId="2">
      <alignment horizontal="center"/>
    </xf>
    <xf numFmtId="4" fontId="9" fillId="0" borderId="2">
      <alignment horizontal="right"/>
    </xf>
    <xf numFmtId="0" fontId="9" fillId="0" borderId="3">
      <alignment horizontal="left" wrapText="1" indent="2"/>
    </xf>
    <xf numFmtId="49" fontId="9" fillId="0" borderId="2">
      <alignment horizontal="center"/>
    </xf>
    <xf numFmtId="0" fontId="13" fillId="0" borderId="0"/>
    <xf numFmtId="0" fontId="15" fillId="0" borderId="0"/>
    <xf numFmtId="0" fontId="16" fillId="0" borderId="0">
      <alignment horizontal="center" wrapText="1"/>
    </xf>
    <xf numFmtId="49" fontId="7" fillId="0" borderId="2">
      <alignment horizontal="center" vertical="center" wrapText="1"/>
    </xf>
    <xf numFmtId="0" fontId="7" fillId="0" borderId="6">
      <alignment horizontal="left" wrapText="1"/>
    </xf>
    <xf numFmtId="4" fontId="7" fillId="0" borderId="2">
      <alignment horizontal="right"/>
    </xf>
    <xf numFmtId="0" fontId="7" fillId="0" borderId="3">
      <alignment horizontal="left" wrapText="1" indent="2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7" fillId="0" borderId="11">
      <alignment horizontal="left" wrapText="1" indent="1"/>
    </xf>
    <xf numFmtId="0" fontId="18" fillId="0" borderId="12">
      <alignment horizontal="left" wrapText="1"/>
    </xf>
    <xf numFmtId="0" fontId="7" fillId="2" borderId="0"/>
    <xf numFmtId="0" fontId="7" fillId="0" borderId="10"/>
    <xf numFmtId="0" fontId="19" fillId="0" borderId="10"/>
    <xf numFmtId="4" fontId="7" fillId="0" borderId="13">
      <alignment horizontal="right"/>
    </xf>
    <xf numFmtId="49" fontId="7" fillId="0" borderId="12">
      <alignment horizontal="center"/>
    </xf>
    <xf numFmtId="4" fontId="7" fillId="0" borderId="14">
      <alignment horizontal="right"/>
    </xf>
    <xf numFmtId="0" fontId="18" fillId="0" borderId="10"/>
    <xf numFmtId="0" fontId="7" fillId="0" borderId="15">
      <alignment horizontal="left" wrapText="1"/>
    </xf>
    <xf numFmtId="0" fontId="7" fillId="0" borderId="16">
      <alignment horizontal="left" wrapText="1" indent="1"/>
    </xf>
    <xf numFmtId="0" fontId="7" fillId="0" borderId="15">
      <alignment horizontal="left" wrapText="1" indent="2"/>
    </xf>
    <xf numFmtId="0" fontId="7" fillId="0" borderId="7">
      <alignment horizontal="left" wrapText="1" indent="2"/>
    </xf>
    <xf numFmtId="0" fontId="14" fillId="0" borderId="10">
      <alignment wrapText="1"/>
    </xf>
    <xf numFmtId="0" fontId="14" fillId="0" borderId="5">
      <alignment wrapText="1"/>
    </xf>
    <xf numFmtId="0" fontId="7" fillId="0" borderId="0">
      <alignment horizontal="center" wrapText="1"/>
    </xf>
    <xf numFmtId="49" fontId="7" fillId="0" borderId="10">
      <alignment horizontal="left"/>
    </xf>
    <xf numFmtId="49" fontId="7" fillId="0" borderId="17">
      <alignment horizontal="center" wrapText="1"/>
    </xf>
    <xf numFmtId="49" fontId="7" fillId="0" borderId="17">
      <alignment horizontal="left" wrapText="1"/>
    </xf>
    <xf numFmtId="49" fontId="7" fillId="0" borderId="17">
      <alignment horizontal="center" shrinkToFit="1"/>
    </xf>
    <xf numFmtId="0" fontId="18" fillId="0" borderId="0">
      <alignment horizontal="center"/>
    </xf>
    <xf numFmtId="49" fontId="7" fillId="0" borderId="18">
      <alignment horizontal="center" shrinkToFit="1"/>
    </xf>
    <xf numFmtId="49" fontId="7" fillId="0" borderId="10">
      <alignment horizontal="center"/>
    </xf>
    <xf numFmtId="0" fontId="7" fillId="0" borderId="5">
      <alignment horizontal="center"/>
    </xf>
    <xf numFmtId="0" fontId="7" fillId="0" borderId="5"/>
    <xf numFmtId="0" fontId="7" fillId="0" borderId="10">
      <alignment horizontal="center"/>
    </xf>
    <xf numFmtId="49" fontId="7" fillId="0" borderId="5">
      <alignment horizontal="center"/>
    </xf>
    <xf numFmtId="49" fontId="7" fillId="0" borderId="0">
      <alignment horizontal="left"/>
    </xf>
    <xf numFmtId="0" fontId="19" fillId="0" borderId="5"/>
    <xf numFmtId="0" fontId="7" fillId="0" borderId="11">
      <alignment horizontal="left" wrapText="1"/>
    </xf>
    <xf numFmtId="0" fontId="7" fillId="0" borderId="7">
      <alignment horizontal="left" wrapText="1" indent="1"/>
    </xf>
    <xf numFmtId="0" fontId="7" fillId="0" borderId="11">
      <alignment horizontal="left" wrapText="1" indent="2"/>
    </xf>
    <xf numFmtId="0" fontId="14" fillId="0" borderId="2">
      <alignment wrapText="1"/>
    </xf>
    <xf numFmtId="0" fontId="19" fillId="0" borderId="19"/>
    <xf numFmtId="49" fontId="7" fillId="0" borderId="13">
      <alignment horizontal="center"/>
    </xf>
    <xf numFmtId="0" fontId="18" fillId="0" borderId="20">
      <alignment horizontal="center" vertical="center" textRotation="90" wrapText="1"/>
    </xf>
    <xf numFmtId="0" fontId="18" fillId="0" borderId="5">
      <alignment horizontal="center" vertical="center" textRotation="90" wrapText="1"/>
    </xf>
    <xf numFmtId="0" fontId="7" fillId="0" borderId="0">
      <alignment vertical="center"/>
    </xf>
    <xf numFmtId="0" fontId="18" fillId="0" borderId="0">
      <alignment horizontal="center" vertical="center" textRotation="90" wrapText="1"/>
    </xf>
    <xf numFmtId="0" fontId="18" fillId="0" borderId="21">
      <alignment horizontal="center" vertical="center" textRotation="90" wrapText="1"/>
    </xf>
    <xf numFmtId="0" fontId="18" fillId="0" borderId="0">
      <alignment horizontal="center" vertical="center" textRotation="90"/>
    </xf>
    <xf numFmtId="0" fontId="18" fillId="0" borderId="21">
      <alignment horizontal="center" vertical="center" textRotation="90"/>
    </xf>
    <xf numFmtId="0" fontId="18" fillId="0" borderId="2">
      <alignment horizontal="center" vertical="center" textRotation="90"/>
    </xf>
    <xf numFmtId="0" fontId="7" fillId="0" borderId="2">
      <alignment horizontal="center" vertical="top" wrapText="1"/>
    </xf>
    <xf numFmtId="0" fontId="18" fillId="0" borderId="3"/>
    <xf numFmtId="49" fontId="20" fillId="0" borderId="22">
      <alignment horizontal="left" vertical="center" wrapText="1"/>
    </xf>
    <xf numFmtId="49" fontId="7" fillId="0" borderId="11">
      <alignment horizontal="left" vertical="center" wrapText="1" indent="2"/>
    </xf>
    <xf numFmtId="49" fontId="7" fillId="0" borderId="7">
      <alignment horizontal="left" vertical="center" wrapText="1" indent="3"/>
    </xf>
    <xf numFmtId="49" fontId="7" fillId="0" borderId="22">
      <alignment horizontal="left" vertical="center" wrapText="1" indent="3"/>
    </xf>
    <xf numFmtId="49" fontId="7" fillId="0" borderId="23">
      <alignment horizontal="left" vertical="center" wrapText="1" indent="3"/>
    </xf>
    <xf numFmtId="0" fontId="20" fillId="0" borderId="3">
      <alignment horizontal="left" vertical="center" wrapText="1"/>
    </xf>
    <xf numFmtId="49" fontId="7" fillId="0" borderId="5">
      <alignment horizontal="left" vertical="center" wrapText="1" indent="3"/>
    </xf>
    <xf numFmtId="49" fontId="7" fillId="0" borderId="0">
      <alignment horizontal="left" vertical="center" wrapText="1" indent="3"/>
    </xf>
    <xf numFmtId="49" fontId="7" fillId="0" borderId="10">
      <alignment horizontal="left" vertical="center" wrapText="1" indent="3"/>
    </xf>
    <xf numFmtId="49" fontId="20" fillId="0" borderId="3">
      <alignment horizontal="left" vertical="center" wrapText="1"/>
    </xf>
    <xf numFmtId="0" fontId="7" fillId="0" borderId="22">
      <alignment horizontal="left" vertical="center" wrapText="1"/>
    </xf>
    <xf numFmtId="0" fontId="7" fillId="0" borderId="23">
      <alignment horizontal="left" vertical="center" wrapText="1"/>
    </xf>
    <xf numFmtId="49" fontId="20" fillId="0" borderId="24">
      <alignment horizontal="left" vertical="center" wrapText="1"/>
    </xf>
    <xf numFmtId="49" fontId="7" fillId="0" borderId="25">
      <alignment horizontal="left" vertical="center" wrapText="1"/>
    </xf>
    <xf numFmtId="49" fontId="7" fillId="0" borderId="26">
      <alignment horizontal="left" vertical="center" wrapText="1"/>
    </xf>
    <xf numFmtId="49" fontId="18" fillId="0" borderId="27">
      <alignment horizontal="center"/>
    </xf>
    <xf numFmtId="49" fontId="18" fillId="0" borderId="28">
      <alignment horizontal="center" vertical="center" wrapText="1"/>
    </xf>
    <xf numFmtId="49" fontId="7" fillId="0" borderId="29">
      <alignment horizontal="center" vertical="center" wrapText="1"/>
    </xf>
    <xf numFmtId="49" fontId="7" fillId="0" borderId="17">
      <alignment horizontal="center" vertical="center" wrapText="1"/>
    </xf>
    <xf numFmtId="49" fontId="7" fillId="0" borderId="28">
      <alignment horizontal="center" vertical="center" wrapText="1"/>
    </xf>
    <xf numFmtId="49" fontId="7" fillId="0" borderId="5">
      <alignment horizontal="center" vertical="center" wrapText="1"/>
    </xf>
    <xf numFmtId="49" fontId="7" fillId="0" borderId="0">
      <alignment horizontal="center" vertical="center" wrapText="1"/>
    </xf>
    <xf numFmtId="49" fontId="7" fillId="0" borderId="10">
      <alignment horizontal="center" vertical="center" wrapText="1"/>
    </xf>
    <xf numFmtId="49" fontId="18" fillId="0" borderId="27">
      <alignment horizontal="center" vertical="center" wrapText="1"/>
    </xf>
    <xf numFmtId="49" fontId="7" fillId="0" borderId="30">
      <alignment horizontal="center" vertical="center" wrapText="1"/>
    </xf>
    <xf numFmtId="0" fontId="19" fillId="0" borderId="31"/>
    <xf numFmtId="0" fontId="7" fillId="0" borderId="27">
      <alignment horizontal="center" vertical="center"/>
    </xf>
    <xf numFmtId="0" fontId="7" fillId="0" borderId="29">
      <alignment horizontal="center" vertical="center"/>
    </xf>
    <xf numFmtId="0" fontId="7" fillId="0" borderId="17">
      <alignment horizontal="center" vertical="center"/>
    </xf>
    <xf numFmtId="0" fontId="7" fillId="0" borderId="28">
      <alignment horizontal="center" vertical="center"/>
    </xf>
    <xf numFmtId="49" fontId="7" fillId="0" borderId="32">
      <alignment horizontal="center" vertical="center"/>
    </xf>
    <xf numFmtId="49" fontId="7" fillId="0" borderId="4">
      <alignment horizontal="center" vertical="center"/>
    </xf>
    <xf numFmtId="49" fontId="7" fillId="0" borderId="18">
      <alignment horizontal="center" vertical="center"/>
    </xf>
    <xf numFmtId="49" fontId="7" fillId="0" borderId="2">
      <alignment horizontal="center" vertical="center"/>
    </xf>
    <xf numFmtId="49" fontId="7" fillId="0" borderId="2">
      <alignment horizontal="center" vertical="top" wrapText="1"/>
    </xf>
    <xf numFmtId="0" fontId="7" fillId="0" borderId="4"/>
    <xf numFmtId="4" fontId="7" fillId="0" borderId="5">
      <alignment horizontal="right"/>
    </xf>
    <xf numFmtId="4" fontId="7" fillId="0" borderId="0">
      <alignment horizontal="right" shrinkToFit="1"/>
    </xf>
    <xf numFmtId="4" fontId="7" fillId="0" borderId="10">
      <alignment horizontal="right"/>
    </xf>
    <xf numFmtId="4" fontId="7" fillId="0" borderId="33">
      <alignment horizontal="right"/>
    </xf>
    <xf numFmtId="4" fontId="7" fillId="0" borderId="4">
      <alignment horizontal="right"/>
    </xf>
    <xf numFmtId="0" fontId="7" fillId="0" borderId="2">
      <alignment horizontal="center" vertical="top"/>
    </xf>
    <xf numFmtId="4" fontId="7" fillId="0" borderId="8">
      <alignment horizontal="right"/>
    </xf>
    <xf numFmtId="0" fontId="7" fillId="0" borderId="8"/>
    <xf numFmtId="4" fontId="7" fillId="0" borderId="34">
      <alignment horizontal="right"/>
    </xf>
    <xf numFmtId="0" fontId="19" fillId="3" borderId="0"/>
    <xf numFmtId="0" fontId="21" fillId="0" borderId="0"/>
    <xf numFmtId="0" fontId="22" fillId="0" borderId="0"/>
    <xf numFmtId="0" fontId="7" fillId="0" borderId="0">
      <alignment horizontal="left"/>
    </xf>
    <xf numFmtId="0" fontId="7" fillId="0" borderId="0"/>
    <xf numFmtId="0" fontId="17" fillId="0" borderId="0"/>
    <xf numFmtId="0" fontId="17" fillId="0" borderId="0"/>
    <xf numFmtId="0" fontId="19" fillId="0" borderId="0"/>
    <xf numFmtId="0" fontId="18" fillId="0" borderId="0"/>
    <xf numFmtId="0" fontId="7" fillId="0" borderId="15">
      <alignment horizontal="left" wrapText="1" indent="1"/>
    </xf>
    <xf numFmtId="0" fontId="17" fillId="0" borderId="0"/>
    <xf numFmtId="0" fontId="23" fillId="0" borderId="0">
      <alignment horizontal="center" vertical="top"/>
    </xf>
    <xf numFmtId="0" fontId="7" fillId="0" borderId="5">
      <alignment horizontal="left"/>
    </xf>
    <xf numFmtId="49" fontId="7" fillId="0" borderId="27">
      <alignment horizontal="center" wrapText="1"/>
    </xf>
    <xf numFmtId="49" fontId="7" fillId="0" borderId="29">
      <alignment horizontal="center" wrapText="1"/>
    </xf>
    <xf numFmtId="49" fontId="7" fillId="0" borderId="28">
      <alignment horizontal="center"/>
    </xf>
    <xf numFmtId="0" fontId="19" fillId="0" borderId="0"/>
    <xf numFmtId="0" fontId="7" fillId="0" borderId="31"/>
    <xf numFmtId="49" fontId="7" fillId="0" borderId="5"/>
    <xf numFmtId="49" fontId="7" fillId="0" borderId="0"/>
    <xf numFmtId="49" fontId="7" fillId="0" borderId="32">
      <alignment horizontal="center"/>
    </xf>
    <xf numFmtId="49" fontId="7" fillId="0" borderId="4">
      <alignment horizontal="center"/>
    </xf>
    <xf numFmtId="49" fontId="7" fillId="0" borderId="2">
      <alignment horizontal="center"/>
    </xf>
    <xf numFmtId="49" fontId="7" fillId="0" borderId="33">
      <alignment horizontal="center" vertical="center" wrapText="1"/>
    </xf>
    <xf numFmtId="0" fontId="7" fillId="2" borderId="31"/>
    <xf numFmtId="0" fontId="7" fillId="0" borderId="0">
      <alignment horizontal="center"/>
    </xf>
    <xf numFmtId="0" fontId="7" fillId="0" borderId="10">
      <alignment horizontal="left" wrapText="1"/>
    </xf>
    <xf numFmtId="0" fontId="7" fillId="0" borderId="35">
      <alignment horizontal="left" wrapText="1"/>
    </xf>
    <xf numFmtId="0" fontId="16" fillId="0" borderId="0">
      <alignment horizontal="left" wrapText="1"/>
    </xf>
    <xf numFmtId="0" fontId="24" fillId="0" borderId="21"/>
    <xf numFmtId="49" fontId="25" fillId="0" borderId="36">
      <alignment horizontal="right"/>
    </xf>
    <xf numFmtId="0" fontId="7" fillId="0" borderId="36">
      <alignment horizontal="right"/>
    </xf>
    <xf numFmtId="0" fontId="16" fillId="0" borderId="10">
      <alignment horizontal="left" wrapText="1"/>
    </xf>
    <xf numFmtId="0" fontId="17" fillId="0" borderId="31"/>
    <xf numFmtId="0" fontId="17" fillId="0" borderId="31"/>
    <xf numFmtId="0" fontId="7" fillId="0" borderId="33">
      <alignment horizontal="center"/>
    </xf>
    <xf numFmtId="49" fontId="19" fillId="0" borderId="37">
      <alignment horizontal="center"/>
    </xf>
    <xf numFmtId="164" fontId="7" fillId="0" borderId="38">
      <alignment horizontal="center"/>
    </xf>
    <xf numFmtId="0" fontId="7" fillId="0" borderId="39">
      <alignment horizontal="center"/>
    </xf>
    <xf numFmtId="49" fontId="7" fillId="0" borderId="40">
      <alignment horizontal="center"/>
    </xf>
    <xf numFmtId="49" fontId="7" fillId="0" borderId="38">
      <alignment horizontal="center"/>
    </xf>
    <xf numFmtId="0" fontId="7" fillId="0" borderId="38">
      <alignment horizontal="center"/>
    </xf>
    <xf numFmtId="49" fontId="7" fillId="0" borderId="41">
      <alignment horizontal="center"/>
    </xf>
    <xf numFmtId="0" fontId="16" fillId="0" borderId="9">
      <alignment horizontal="left" wrapText="1"/>
    </xf>
    <xf numFmtId="0" fontId="23" fillId="0" borderId="42">
      <alignment horizontal="center" vertical="top"/>
    </xf>
    <xf numFmtId="0" fontId="7" fillId="0" borderId="42">
      <alignment horizontal="left"/>
    </xf>
    <xf numFmtId="49" fontId="7" fillId="0" borderId="42"/>
    <xf numFmtId="0" fontId="7" fillId="0" borderId="42">
      <alignment horizontal="left" wrapText="1"/>
    </xf>
    <xf numFmtId="0" fontId="7" fillId="0" borderId="12">
      <alignment horizontal="left" wrapText="1"/>
    </xf>
    <xf numFmtId="49" fontId="7" fillId="0" borderId="8">
      <alignment horizontal="center"/>
    </xf>
    <xf numFmtId="49" fontId="19" fillId="0" borderId="0"/>
    <xf numFmtId="0" fontId="7" fillId="0" borderId="0">
      <alignment horizontal="right"/>
    </xf>
    <xf numFmtId="49" fontId="7" fillId="0" borderId="0">
      <alignment horizontal="right"/>
    </xf>
    <xf numFmtId="0" fontId="24" fillId="0" borderId="0"/>
    <xf numFmtId="4" fontId="7" fillId="0" borderId="12">
      <alignment horizontal="right"/>
    </xf>
    <xf numFmtId="0" fontId="19" fillId="0" borderId="9"/>
    <xf numFmtId="0" fontId="19" fillId="0" borderId="42"/>
    <xf numFmtId="0" fontId="7" fillId="0" borderId="0">
      <alignment horizontal="left" wrapText="1"/>
    </xf>
    <xf numFmtId="0" fontId="7" fillId="0" borderId="10">
      <alignment horizontal="left"/>
    </xf>
    <xf numFmtId="0" fontId="7" fillId="0" borderId="16">
      <alignment horizontal="left" wrapText="1"/>
    </xf>
    <xf numFmtId="0" fontId="7" fillId="0" borderId="35"/>
    <xf numFmtId="0" fontId="18" fillId="0" borderId="43">
      <alignment horizontal="left" wrapText="1"/>
    </xf>
    <xf numFmtId="0" fontId="7" fillId="0" borderId="13">
      <alignment horizontal="left" wrapText="1" indent="2"/>
    </xf>
    <xf numFmtId="49" fontId="7" fillId="0" borderId="0">
      <alignment horizontal="center" wrapText="1"/>
    </xf>
    <xf numFmtId="49" fontId="7" fillId="0" borderId="28">
      <alignment horizontal="center" wrapText="1"/>
    </xf>
    <xf numFmtId="0" fontId="7" fillId="0" borderId="44"/>
    <xf numFmtId="0" fontId="7" fillId="0" borderId="45">
      <alignment horizontal="center" wrapText="1"/>
    </xf>
    <xf numFmtId="49" fontId="7" fillId="0" borderId="17">
      <alignment horizontal="center"/>
    </xf>
    <xf numFmtId="49" fontId="7" fillId="0" borderId="0">
      <alignment horizontal="center"/>
    </xf>
    <xf numFmtId="49" fontId="7" fillId="0" borderId="18">
      <alignment horizontal="center" wrapText="1"/>
    </xf>
    <xf numFmtId="49" fontId="7" fillId="0" borderId="46">
      <alignment horizontal="center" wrapText="1"/>
    </xf>
    <xf numFmtId="49" fontId="7" fillId="0" borderId="18">
      <alignment horizontal="center"/>
    </xf>
    <xf numFmtId="49" fontId="7" fillId="0" borderId="10"/>
    <xf numFmtId="4" fontId="7" fillId="0" borderId="18">
      <alignment horizontal="right"/>
    </xf>
    <xf numFmtId="4" fontId="7" fillId="0" borderId="32">
      <alignment horizontal="right"/>
    </xf>
    <xf numFmtId="0" fontId="7" fillId="0" borderId="7">
      <alignment horizontal="left" wrapText="1"/>
    </xf>
    <xf numFmtId="0" fontId="15" fillId="0" borderId="0"/>
    <xf numFmtId="4" fontId="19" fillId="0" borderId="47">
      <alignment horizontal="right" vertical="top" shrinkToFit="1"/>
    </xf>
    <xf numFmtId="0" fontId="6" fillId="0" borderId="0">
      <alignment vertical="top" wrapText="1"/>
    </xf>
    <xf numFmtId="0" fontId="3" fillId="0" borderId="0"/>
    <xf numFmtId="0" fontId="1" fillId="0" borderId="0"/>
    <xf numFmtId="49" fontId="7" fillId="0" borderId="2">
      <alignment horizontal="center"/>
    </xf>
    <xf numFmtId="0" fontId="19" fillId="0" borderId="0">
      <alignment horizontal="left" vertical="top" wrapText="1"/>
    </xf>
    <xf numFmtId="4" fontId="19" fillId="0" borderId="48">
      <alignment horizontal="right" vertical="top" shrinkToFit="1"/>
    </xf>
    <xf numFmtId="0" fontId="1" fillId="0" borderId="0"/>
    <xf numFmtId="0" fontId="6" fillId="0" borderId="2">
      <alignment horizontal="center" vertical="center" wrapText="1"/>
    </xf>
    <xf numFmtId="0" fontId="11" fillId="0" borderId="49">
      <alignment horizontal="center"/>
    </xf>
    <xf numFmtId="0" fontId="21" fillId="0" borderId="10"/>
    <xf numFmtId="0" fontId="11" fillId="0" borderId="49">
      <alignment horizontal="center" vertical="center"/>
    </xf>
    <xf numFmtId="0" fontId="11" fillId="0" borderId="2">
      <alignment horizontal="center" vertical="center" wrapText="1"/>
    </xf>
    <xf numFmtId="0" fontId="21" fillId="0" borderId="2">
      <alignment horizontal="center" vertical="center" wrapText="1"/>
    </xf>
    <xf numFmtId="0" fontId="11" fillId="0" borderId="18">
      <alignment horizontal="center" vertical="center" wrapText="1"/>
    </xf>
    <xf numFmtId="0" fontId="26" fillId="0" borderId="2">
      <alignment vertical="top" wrapText="1"/>
    </xf>
    <xf numFmtId="49" fontId="21" fillId="0" borderId="2">
      <alignment horizontal="center" vertical="top" shrinkToFit="1"/>
    </xf>
    <xf numFmtId="4" fontId="21" fillId="0" borderId="2">
      <alignment horizontal="right" vertical="top" shrinkToFit="1"/>
    </xf>
    <xf numFmtId="0" fontId="5" fillId="0" borderId="5">
      <alignment horizontal="right"/>
    </xf>
    <xf numFmtId="0" fontId="26" fillId="0" borderId="5">
      <alignment horizontal="right"/>
    </xf>
    <xf numFmtId="4" fontId="26" fillId="0" borderId="5">
      <alignment horizontal="right" vertical="top" shrinkToFit="1"/>
    </xf>
    <xf numFmtId="4" fontId="26" fillId="2" borderId="5">
      <alignment horizontal="right" vertical="top" shrinkToFit="1"/>
    </xf>
    <xf numFmtId="43" fontId="1" fillId="0" borderId="0" applyFont="0" applyFill="0" applyBorder="0" applyAlignment="0" applyProtection="0"/>
    <xf numFmtId="0" fontId="1" fillId="0" borderId="0"/>
    <xf numFmtId="0" fontId="27" fillId="0" borderId="0"/>
    <xf numFmtId="2" fontId="6" fillId="0" borderId="2">
      <alignment horizontal="center" vertical="center" wrapText="1"/>
    </xf>
    <xf numFmtId="4" fontId="21" fillId="0" borderId="2">
      <alignment horizontal="right" vertical="top" shrinkToFit="1"/>
    </xf>
    <xf numFmtId="0" fontId="19" fillId="0" borderId="47">
      <alignment horizontal="left" vertical="top" wrapText="1"/>
    </xf>
    <xf numFmtId="0" fontId="19" fillId="0" borderId="47">
      <alignment horizontal="left" vertical="top" wrapText="1"/>
    </xf>
  </cellStyleXfs>
  <cellXfs count="31">
    <xf numFmtId="0" fontId="0" fillId="0" borderId="0" xfId="0" applyFont="1" applyFill="1" applyAlignment="1">
      <alignment vertical="top" wrapText="1"/>
    </xf>
    <xf numFmtId="0" fontId="5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4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right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justify" vertical="top" wrapText="1"/>
    </xf>
    <xf numFmtId="0" fontId="0" fillId="0" borderId="0" xfId="0" applyNumberFormat="1" applyFont="1" applyFill="1" applyAlignment="1">
      <alignment horizontal="justify" vertical="top" wrapText="1"/>
    </xf>
    <xf numFmtId="4" fontId="2" fillId="0" borderId="0" xfId="1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0" fillId="0" borderId="1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8" fillId="0" borderId="1" xfId="6" applyNumberFormat="1" applyFont="1" applyFill="1" applyBorder="1" applyAlignment="1" applyProtection="1">
      <alignment horizontal="left" vertical="center" wrapText="1"/>
    </xf>
    <xf numFmtId="49" fontId="8" fillId="0" borderId="1" xfId="7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horizontal="right" vertical="top" wrapText="1"/>
    </xf>
    <xf numFmtId="4" fontId="0" fillId="0" borderId="0" xfId="0" applyNumberFormat="1" applyFont="1" applyFill="1" applyAlignment="1">
      <alignment vertical="top" wrapText="1"/>
    </xf>
    <xf numFmtId="0" fontId="31" fillId="0" borderId="0" xfId="0" applyFont="1" applyFill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2" fillId="0" borderId="1" xfId="5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justify" vertical="center" wrapText="1"/>
    </xf>
    <xf numFmtId="4" fontId="8" fillId="0" borderId="1" xfId="5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top" wrapText="1"/>
    </xf>
  </cellXfs>
  <cellStyles count="216">
    <cellStyle name="br" xfId="15"/>
    <cellStyle name="col" xfId="16"/>
    <cellStyle name="ex68" xfId="193"/>
    <cellStyle name="ex68 2" xfId="215"/>
    <cellStyle name="ex68 3" xfId="214"/>
    <cellStyle name="ex78" xfId="187"/>
    <cellStyle name="style0" xfId="17"/>
    <cellStyle name="td" xfId="18"/>
    <cellStyle name="tr" xfId="19"/>
    <cellStyle name="xl_footer" xfId="192"/>
    <cellStyle name="xl100" xfId="20"/>
    <cellStyle name="xl101" xfId="21"/>
    <cellStyle name="xl102" xfId="22"/>
    <cellStyle name="xl103" xfId="23"/>
    <cellStyle name="xl104" xfId="24"/>
    <cellStyle name="xl105" xfId="25"/>
    <cellStyle name="xl106" xfId="26"/>
    <cellStyle name="xl107" xfId="27"/>
    <cellStyle name="xl108" xfId="28"/>
    <cellStyle name="xl109" xfId="29"/>
    <cellStyle name="xl110" xfId="30"/>
    <cellStyle name="xl111" xfId="31"/>
    <cellStyle name="xl112" xfId="32"/>
    <cellStyle name="xl113" xfId="33"/>
    <cellStyle name="xl114" xfId="34"/>
    <cellStyle name="xl115" xfId="35"/>
    <cellStyle name="xl116" xfId="36"/>
    <cellStyle name="xl117" xfId="37"/>
    <cellStyle name="xl118" xfId="38"/>
    <cellStyle name="xl119" xfId="39"/>
    <cellStyle name="xl120" xfId="40"/>
    <cellStyle name="xl121" xfId="41"/>
    <cellStyle name="xl122" xfId="42"/>
    <cellStyle name="xl123" xfId="43"/>
    <cellStyle name="xl124" xfId="44"/>
    <cellStyle name="xl125" xfId="45"/>
    <cellStyle name="xl126" xfId="46"/>
    <cellStyle name="xl127" xfId="47"/>
    <cellStyle name="xl128" xfId="48"/>
    <cellStyle name="xl129" xfId="49"/>
    <cellStyle name="xl130" xfId="50"/>
    <cellStyle name="xl131" xfId="51"/>
    <cellStyle name="xl132" xfId="52"/>
    <cellStyle name="xl133" xfId="53"/>
    <cellStyle name="xl134" xfId="54"/>
    <cellStyle name="xl135" xfId="55"/>
    <cellStyle name="xl136" xfId="56"/>
    <cellStyle name="xl137" xfId="57"/>
    <cellStyle name="xl138" xfId="58"/>
    <cellStyle name="xl139" xfId="59"/>
    <cellStyle name="xl140" xfId="60"/>
    <cellStyle name="xl141" xfId="61"/>
    <cellStyle name="xl142" xfId="62"/>
    <cellStyle name="xl143" xfId="63"/>
    <cellStyle name="xl144" xfId="64"/>
    <cellStyle name="xl145" xfId="65"/>
    <cellStyle name="xl146" xfId="66"/>
    <cellStyle name="xl147" xfId="67"/>
    <cellStyle name="xl148" xfId="68"/>
    <cellStyle name="xl149" xfId="69"/>
    <cellStyle name="xl150" xfId="70"/>
    <cellStyle name="xl151" xfId="71"/>
    <cellStyle name="xl152" xfId="72"/>
    <cellStyle name="xl153" xfId="73"/>
    <cellStyle name="xl154" xfId="74"/>
    <cellStyle name="xl155" xfId="75"/>
    <cellStyle name="xl156" xfId="76"/>
    <cellStyle name="xl157" xfId="77"/>
    <cellStyle name="xl158" xfId="78"/>
    <cellStyle name="xl159" xfId="79"/>
    <cellStyle name="xl160" xfId="80"/>
    <cellStyle name="xl161" xfId="81"/>
    <cellStyle name="xl162" xfId="82"/>
    <cellStyle name="xl163" xfId="83"/>
    <cellStyle name="xl164" xfId="84"/>
    <cellStyle name="xl165" xfId="85"/>
    <cellStyle name="xl166" xfId="86"/>
    <cellStyle name="xl167" xfId="87"/>
    <cellStyle name="xl168" xfId="88"/>
    <cellStyle name="xl169" xfId="89"/>
    <cellStyle name="xl170" xfId="90"/>
    <cellStyle name="xl171" xfId="91"/>
    <cellStyle name="xl172" xfId="92"/>
    <cellStyle name="xl173" xfId="93"/>
    <cellStyle name="xl174" xfId="94"/>
    <cellStyle name="xl175" xfId="95"/>
    <cellStyle name="xl176" xfId="96"/>
    <cellStyle name="xl177" xfId="97"/>
    <cellStyle name="xl178" xfId="98"/>
    <cellStyle name="xl179" xfId="99"/>
    <cellStyle name="xl180" xfId="100"/>
    <cellStyle name="xl181" xfId="101"/>
    <cellStyle name="xl182" xfId="102"/>
    <cellStyle name="xl183" xfId="103"/>
    <cellStyle name="xl184" xfId="104"/>
    <cellStyle name="xl185" xfId="105"/>
    <cellStyle name="xl186" xfId="106"/>
    <cellStyle name="xl187" xfId="107"/>
    <cellStyle name="xl188" xfId="108"/>
    <cellStyle name="xl189" xfId="109"/>
    <cellStyle name="xl21" xfId="110"/>
    <cellStyle name="xl22" xfId="111"/>
    <cellStyle name="xl23" xfId="112"/>
    <cellStyle name="xl24" xfId="113"/>
    <cellStyle name="xl25" xfId="114"/>
    <cellStyle name="xl26" xfId="115"/>
    <cellStyle name="xl26 2" xfId="116"/>
    <cellStyle name="xl26 3" xfId="195"/>
    <cellStyle name="xl27" xfId="117"/>
    <cellStyle name="xl27 2" xfId="205"/>
    <cellStyle name="xl28" xfId="118"/>
    <cellStyle name="xl29" xfId="11"/>
    <cellStyle name="xl29 2" xfId="213"/>
    <cellStyle name="xl30" xfId="12"/>
    <cellStyle name="xl31" xfId="119"/>
    <cellStyle name="xl31 2" xfId="199"/>
    <cellStyle name="xl32" xfId="14"/>
    <cellStyle name="xl33" xfId="6"/>
    <cellStyle name="xl33 2" xfId="120"/>
    <cellStyle name="xl34" xfId="121"/>
    <cellStyle name="xl35" xfId="122"/>
    <cellStyle name="xl35 2" xfId="212"/>
    <cellStyle name="xl36" xfId="123"/>
    <cellStyle name="xl37" xfId="124"/>
    <cellStyle name="xl38" xfId="125"/>
    <cellStyle name="xl39" xfId="126"/>
    <cellStyle name="xl40" xfId="127"/>
    <cellStyle name="xl40 2" xfId="196"/>
    <cellStyle name="xl41" xfId="128"/>
    <cellStyle name="xl42" xfId="129"/>
    <cellStyle name="xl42 2" xfId="200"/>
    <cellStyle name="xl43" xfId="130"/>
    <cellStyle name="xl43 2" xfId="197"/>
    <cellStyle name="xl44" xfId="131"/>
    <cellStyle name="xl44 2" xfId="206"/>
    <cellStyle name="xl45" xfId="132"/>
    <cellStyle name="xl46" xfId="133"/>
    <cellStyle name="xl46 2" xfId="201"/>
    <cellStyle name="xl47" xfId="13"/>
    <cellStyle name="xl47 2" xfId="207"/>
    <cellStyle name="xl48" xfId="134"/>
    <cellStyle name="xl49" xfId="10"/>
    <cellStyle name="xl50" xfId="135"/>
    <cellStyle name="xl51" xfId="136"/>
    <cellStyle name="xl52" xfId="4"/>
    <cellStyle name="xl52 2" xfId="191"/>
    <cellStyle name="xl52 3" xfId="137"/>
    <cellStyle name="xl53" xfId="138"/>
    <cellStyle name="xl53 2" xfId="208"/>
    <cellStyle name="xl54" xfId="139"/>
    <cellStyle name="xl55" xfId="140"/>
    <cellStyle name="xl56" xfId="7"/>
    <cellStyle name="xl56 2" xfId="141"/>
    <cellStyle name="xl57" xfId="142"/>
    <cellStyle name="xl58" xfId="143"/>
    <cellStyle name="xl58 2" xfId="144"/>
    <cellStyle name="xl59" xfId="145"/>
    <cellStyle name="xl59 2" xfId="198"/>
    <cellStyle name="xl60" xfId="5"/>
    <cellStyle name="xl60 2" xfId="146"/>
    <cellStyle name="xl61" xfId="147"/>
    <cellStyle name="xl61 2" xfId="202"/>
    <cellStyle name="xl62" xfId="148"/>
    <cellStyle name="xl63" xfId="149"/>
    <cellStyle name="xl63 2" xfId="203"/>
    <cellStyle name="xl64" xfId="150"/>
    <cellStyle name="xl64 2" xfId="204"/>
    <cellStyle name="xl65" xfId="151"/>
    <cellStyle name="xl66" xfId="152"/>
    <cellStyle name="xl67" xfId="153"/>
    <cellStyle name="xl68" xfId="154"/>
    <cellStyle name="xl69" xfId="155"/>
    <cellStyle name="xl70" xfId="156"/>
    <cellStyle name="xl71" xfId="157"/>
    <cellStyle name="xl72" xfId="158"/>
    <cellStyle name="xl73" xfId="159"/>
    <cellStyle name="xl74" xfId="160"/>
    <cellStyle name="xl75" xfId="161"/>
    <cellStyle name="xl76" xfId="162"/>
    <cellStyle name="xl77" xfId="163"/>
    <cellStyle name="xl78" xfId="164"/>
    <cellStyle name="xl79" xfId="165"/>
    <cellStyle name="xl80" xfId="166"/>
    <cellStyle name="xl81" xfId="167"/>
    <cellStyle name="xl82" xfId="168"/>
    <cellStyle name="xl83" xfId="169"/>
    <cellStyle name="xl84" xfId="170"/>
    <cellStyle name="xl85" xfId="171"/>
    <cellStyle name="xl86" xfId="172"/>
    <cellStyle name="xl87" xfId="173"/>
    <cellStyle name="xl88" xfId="174"/>
    <cellStyle name="xl89" xfId="175"/>
    <cellStyle name="xl90" xfId="176"/>
    <cellStyle name="xl91" xfId="177"/>
    <cellStyle name="xl92" xfId="178"/>
    <cellStyle name="xl93" xfId="179"/>
    <cellStyle name="xl94" xfId="180"/>
    <cellStyle name="xl95" xfId="181"/>
    <cellStyle name="xl96" xfId="182"/>
    <cellStyle name="xl97" xfId="183"/>
    <cellStyle name="xl98" xfId="184"/>
    <cellStyle name="xl99" xfId="185"/>
    <cellStyle name="Обычный" xfId="0" builtinId="0"/>
    <cellStyle name="Обычный 2" xfId="1"/>
    <cellStyle name="Обычный 2 2" xfId="189"/>
    <cellStyle name="Обычный 2 3" xfId="210"/>
    <cellStyle name="Обычный 2 4" xfId="186"/>
    <cellStyle name="Обычный 3" xfId="3"/>
    <cellStyle name="Обычный 3 2" xfId="211"/>
    <cellStyle name="Обычный 4" xfId="188"/>
    <cellStyle name="Обычный 5" xfId="194"/>
    <cellStyle name="Обычный 6" xfId="8"/>
    <cellStyle name="Обычный 7" xfId="2"/>
    <cellStyle name="Обычный 7 2" xfId="190"/>
    <cellStyle name="Обычный 8" xfId="9"/>
    <cellStyle name="Финансовый 2" xfId="2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36"/>
  <sheetViews>
    <sheetView tabSelected="1" zoomScale="80" zoomScaleNormal="80" zoomScaleSheetLayoutView="8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2" sqref="F22"/>
    </sheetView>
  </sheetViews>
  <sheetFormatPr defaultColWidth="9.33203125" defaultRowHeight="12.75"/>
  <cols>
    <col min="1" max="1" width="30.83203125" style="2" customWidth="1"/>
    <col min="2" max="2" width="104.33203125" style="8" customWidth="1"/>
    <col min="3" max="3" width="18.6640625" style="2" customWidth="1"/>
    <col min="4" max="4" width="19.6640625" style="2" customWidth="1"/>
    <col min="5" max="5" width="18.33203125" style="2" customWidth="1"/>
    <col min="6" max="6" width="18.5" style="4" customWidth="1"/>
    <col min="7" max="7" width="19.1640625" style="4" customWidth="1"/>
    <col min="8" max="8" width="12.6640625" style="4" bestFit="1" customWidth="1"/>
    <col min="9" max="9" width="21" style="4" customWidth="1"/>
    <col min="10" max="16384" width="9.33203125" style="4"/>
  </cols>
  <sheetData>
    <row r="1" spans="1:9" ht="20.25" customHeight="1">
      <c r="A1" s="4"/>
      <c r="B1" s="29" t="s">
        <v>2</v>
      </c>
      <c r="C1" s="29"/>
      <c r="D1" s="29"/>
      <c r="E1" s="29"/>
      <c r="F1" s="29"/>
      <c r="G1" s="29"/>
    </row>
    <row r="2" spans="1:9" ht="15.75" customHeight="1">
      <c r="A2" s="5"/>
      <c r="B2" s="7"/>
      <c r="C2" s="5"/>
      <c r="D2" s="5"/>
      <c r="E2" s="9"/>
      <c r="G2" s="22" t="s">
        <v>6</v>
      </c>
    </row>
    <row r="3" spans="1:9" ht="48.6" customHeight="1">
      <c r="A3" s="10" t="s">
        <v>1</v>
      </c>
      <c r="B3" s="13" t="s">
        <v>0</v>
      </c>
      <c r="C3" s="10" t="s">
        <v>55</v>
      </c>
      <c r="D3" s="10" t="s">
        <v>57</v>
      </c>
      <c r="E3" s="10" t="s">
        <v>4</v>
      </c>
      <c r="F3" s="10" t="s">
        <v>5</v>
      </c>
      <c r="G3" s="10" t="s">
        <v>56</v>
      </c>
    </row>
    <row r="4" spans="1:9" s="1" customFormat="1" ht="33.75" customHeight="1">
      <c r="A4" s="10" t="s">
        <v>7</v>
      </c>
      <c r="B4" s="11" t="s">
        <v>8</v>
      </c>
      <c r="C4" s="23">
        <f>C5+C8+C12+C15+C19+C21+C22</f>
        <v>95133.342347190002</v>
      </c>
      <c r="D4" s="23">
        <f t="shared" ref="D4" si="0">D5+D8+D12+D15+D19+D21+D22</f>
        <v>96891.371263616093</v>
      </c>
      <c r="E4" s="23">
        <f>E5+E8+E12+E15+E19+E21+E22</f>
        <v>101300.71107292001</v>
      </c>
      <c r="F4" s="23">
        <f t="shared" ref="F4" si="1">F5+F8+F12+F15+F19+F21+F22</f>
        <v>105490.44424021</v>
      </c>
      <c r="G4" s="23">
        <f t="shared" ref="G4" si="2">G5+G8+G12+G15+G19+G21+G22</f>
        <v>110033.58290616002</v>
      </c>
    </row>
    <row r="5" spans="1:9" s="2" customFormat="1" ht="28.5" customHeight="1">
      <c r="A5" s="10" t="s">
        <v>9</v>
      </c>
      <c r="B5" s="11" t="s">
        <v>10</v>
      </c>
      <c r="C5" s="23">
        <f>C6+C7</f>
        <v>75037.938669160008</v>
      </c>
      <c r="D5" s="23">
        <f t="shared" ref="D5:F5" si="3">D6+D7</f>
        <v>72767.111799999999</v>
      </c>
      <c r="E5" s="23">
        <f t="shared" si="3"/>
        <v>75557.7497</v>
      </c>
      <c r="F5" s="23">
        <f t="shared" si="3"/>
        <v>79379.449200000003</v>
      </c>
      <c r="G5" s="23">
        <f t="shared" ref="G5" si="4">G6+G7</f>
        <v>83489.234800000006</v>
      </c>
      <c r="H5" s="3"/>
      <c r="I5" s="3"/>
    </row>
    <row r="6" spans="1:9" s="1" customFormat="1" ht="16.5" customHeight="1">
      <c r="A6" s="6" t="s">
        <v>11</v>
      </c>
      <c r="B6" s="12" t="s">
        <v>12</v>
      </c>
      <c r="C6" s="24">
        <f>34067692825.3/1000000</f>
        <v>34067.692825300001</v>
      </c>
      <c r="D6" s="24">
        <v>30606.7739</v>
      </c>
      <c r="E6" s="24">
        <v>30221.5497</v>
      </c>
      <c r="F6" s="24">
        <v>31141.749199999998</v>
      </c>
      <c r="G6" s="24">
        <v>32164.534800000001</v>
      </c>
    </row>
    <row r="7" spans="1:9" s="1" customFormat="1" ht="17.25" customHeight="1">
      <c r="A7" s="6" t="s">
        <v>13</v>
      </c>
      <c r="B7" s="12" t="s">
        <v>14</v>
      </c>
      <c r="C7" s="24">
        <f>40970245843.86/1000000</f>
        <v>40970.245843860001</v>
      </c>
      <c r="D7" s="24">
        <v>42160.337899999999</v>
      </c>
      <c r="E7" s="24">
        <v>45336.2</v>
      </c>
      <c r="F7" s="24">
        <v>48237.7</v>
      </c>
      <c r="G7" s="24">
        <v>51324.7</v>
      </c>
    </row>
    <row r="8" spans="1:9" s="2" customFormat="1" ht="28.5" customHeight="1">
      <c r="A8" s="10" t="s">
        <v>15</v>
      </c>
      <c r="B8" s="11" t="s">
        <v>16</v>
      </c>
      <c r="C8" s="23">
        <f>5331825624.95/1000000</f>
        <v>5331.82562495</v>
      </c>
      <c r="D8" s="23">
        <v>5002.4678000000004</v>
      </c>
      <c r="E8" s="23">
        <v>5665.1552949999996</v>
      </c>
      <c r="F8" s="23">
        <v>5812.0314159999998</v>
      </c>
      <c r="G8" s="23">
        <v>6055.6131789999999</v>
      </c>
    </row>
    <row r="9" spans="1:9" s="2" customFormat="1" ht="21" customHeight="1">
      <c r="A9" s="6" t="s">
        <v>17</v>
      </c>
      <c r="B9" s="15" t="s">
        <v>18</v>
      </c>
      <c r="C9" s="25">
        <v>5331.82562495</v>
      </c>
      <c r="D9" s="24">
        <v>5002.4678000000004</v>
      </c>
      <c r="E9" s="24">
        <v>5665.1552949999996</v>
      </c>
      <c r="F9" s="24">
        <v>5812.0314159999998</v>
      </c>
      <c r="G9" s="24">
        <v>6055.6131789999999</v>
      </c>
    </row>
    <row r="10" spans="1:9" s="2" customFormat="1" ht="17.25" customHeight="1">
      <c r="A10" s="6"/>
      <c r="B10" s="16" t="s">
        <v>19</v>
      </c>
      <c r="C10" s="25">
        <v>1375.3461372899999</v>
      </c>
      <c r="D10" s="24">
        <v>1589.1085697880101</v>
      </c>
      <c r="E10" s="24">
        <v>1873.1221249999999</v>
      </c>
      <c r="F10" s="24">
        <v>1987.8215439999999</v>
      </c>
      <c r="G10" s="24">
        <v>2097.736238</v>
      </c>
    </row>
    <row r="11" spans="1:9" s="2" customFormat="1" ht="18" customHeight="1">
      <c r="A11" s="6"/>
      <c r="B11" s="16" t="s">
        <v>20</v>
      </c>
      <c r="C11" s="25">
        <f>3910234734.66/1000000</f>
        <v>3910.23473466</v>
      </c>
      <c r="D11" s="24">
        <v>3365.7039310129999</v>
      </c>
      <c r="E11" s="24">
        <v>3731.2248749999999</v>
      </c>
      <c r="F11" s="24">
        <v>3759.2627960000004</v>
      </c>
      <c r="G11" s="24">
        <v>3890.6801220000002</v>
      </c>
    </row>
    <row r="12" spans="1:9" s="2" customFormat="1" ht="12.75" customHeight="1">
      <c r="A12" s="10" t="s">
        <v>21</v>
      </c>
      <c r="B12" s="11" t="s">
        <v>22</v>
      </c>
      <c r="C12" s="27">
        <f>143709413.62/1000000</f>
        <v>143.70941361999999</v>
      </c>
      <c r="D12" s="23">
        <f>D13+D14+6.898</f>
        <v>4190.7148510906291</v>
      </c>
      <c r="E12" s="23">
        <v>4651.2533400000002</v>
      </c>
      <c r="F12" s="23">
        <v>4838.2588340000002</v>
      </c>
      <c r="G12" s="23">
        <v>5033.6402850000004</v>
      </c>
    </row>
    <row r="13" spans="1:9" s="2" customFormat="1" ht="12.75" customHeight="1">
      <c r="A13" s="6" t="s">
        <v>53</v>
      </c>
      <c r="B13" s="26" t="s">
        <v>54</v>
      </c>
      <c r="C13" s="25">
        <v>0</v>
      </c>
      <c r="D13" s="24">
        <v>3967</v>
      </c>
      <c r="E13" s="28">
        <v>4429.0290999999997</v>
      </c>
      <c r="F13" s="28">
        <v>4606.1902639999998</v>
      </c>
      <c r="G13" s="28">
        <v>4790.4378749999996</v>
      </c>
    </row>
    <row r="14" spans="1:9" s="2" customFormat="1" ht="18.75" customHeight="1">
      <c r="A14" s="6" t="s">
        <v>23</v>
      </c>
      <c r="B14" s="14" t="s">
        <v>24</v>
      </c>
      <c r="C14" s="25">
        <v>143.70941361999999</v>
      </c>
      <c r="D14" s="24">
        <v>216.816851090629</v>
      </c>
      <c r="E14" s="24">
        <v>214.07563999999999</v>
      </c>
      <c r="F14" s="24">
        <v>222.63866999999999</v>
      </c>
      <c r="G14" s="24">
        <v>231.54420999999999</v>
      </c>
    </row>
    <row r="15" spans="1:9" s="2" customFormat="1" ht="18" customHeight="1">
      <c r="A15" s="10" t="s">
        <v>25</v>
      </c>
      <c r="B15" s="11" t="s">
        <v>26</v>
      </c>
      <c r="C15" s="27">
        <f>C16+C17+C18</f>
        <v>6697.3668467700008</v>
      </c>
      <c r="D15" s="23">
        <f>D16+D17+D18</f>
        <v>8134.7720739324795</v>
      </c>
      <c r="E15" s="23">
        <f t="shared" ref="D15:F15" si="5">E16+E17+E18</f>
        <v>9011.7800920000009</v>
      </c>
      <c r="F15" s="23">
        <f t="shared" si="5"/>
        <v>8882.4970919999996</v>
      </c>
      <c r="G15" s="23">
        <f t="shared" ref="G15" si="6">G16+G17+G18</f>
        <v>8715.6939920000004</v>
      </c>
    </row>
    <row r="16" spans="1:9" s="2" customFormat="1" ht="16.899999999999999" customHeight="1">
      <c r="A16" s="6" t="s">
        <v>27</v>
      </c>
      <c r="B16" s="12" t="s">
        <v>28</v>
      </c>
      <c r="C16" s="25">
        <f>5599488499.58/1000000</f>
        <v>5599.4884995800003</v>
      </c>
      <c r="D16" s="24">
        <v>7131.0697148524796</v>
      </c>
      <c r="E16" s="24">
        <v>8003.8872000000001</v>
      </c>
      <c r="F16" s="24">
        <v>7873.5882000000001</v>
      </c>
      <c r="G16" s="24">
        <v>7705.7840999999999</v>
      </c>
    </row>
    <row r="17" spans="1:7" s="2" customFormat="1" ht="16.5" customHeight="1">
      <c r="A17" s="6" t="s">
        <v>29</v>
      </c>
      <c r="B17" s="12" t="s">
        <v>30</v>
      </c>
      <c r="C17" s="25">
        <f>1096702347.19/1000000</f>
        <v>1096.70234719</v>
      </c>
      <c r="D17" s="24">
        <v>1002.55435908</v>
      </c>
      <c r="E17" s="24">
        <v>1007.892892</v>
      </c>
      <c r="F17" s="24">
        <v>1008.908892</v>
      </c>
      <c r="G17" s="24">
        <v>1009.909892</v>
      </c>
    </row>
    <row r="18" spans="1:7" s="1" customFormat="1" ht="16.5" customHeight="1">
      <c r="A18" s="6" t="s">
        <v>31</v>
      </c>
      <c r="B18" s="12" t="s">
        <v>32</v>
      </c>
      <c r="C18" s="25">
        <f>1176000/1000000</f>
        <v>1.1759999999999999</v>
      </c>
      <c r="D18" s="24">
        <v>1.1479999999999999</v>
      </c>
      <c r="E18" s="24">
        <v>0</v>
      </c>
      <c r="F18" s="24">
        <v>0</v>
      </c>
      <c r="G18" s="24">
        <v>0</v>
      </c>
    </row>
    <row r="19" spans="1:7" s="1" customFormat="1" ht="30" customHeight="1">
      <c r="A19" s="10" t="s">
        <v>33</v>
      </c>
      <c r="B19" s="11" t="s">
        <v>34</v>
      </c>
      <c r="C19" s="27">
        <f>6401293575.95/1000000</f>
        <v>6401.2935759499996</v>
      </c>
      <c r="D19" s="23">
        <v>4899.4692157300196</v>
      </c>
      <c r="E19" s="23">
        <v>4707.5006999999996</v>
      </c>
      <c r="F19" s="23">
        <v>4841.3611000000001</v>
      </c>
      <c r="G19" s="23">
        <v>4969.6881999999996</v>
      </c>
    </row>
    <row r="20" spans="1:7" s="1" customFormat="1" ht="15.75" customHeight="1">
      <c r="A20" s="6" t="s">
        <v>35</v>
      </c>
      <c r="B20" s="12" t="s">
        <v>36</v>
      </c>
      <c r="C20" s="25">
        <f>4468250446.06/1000000</f>
        <v>4468.2504460600003</v>
      </c>
      <c r="D20" s="24">
        <v>4788.4609</v>
      </c>
      <c r="E20" s="24">
        <v>2967.0453000000002</v>
      </c>
      <c r="F20" s="24">
        <v>3100.8836999999999</v>
      </c>
      <c r="G20" s="24">
        <v>3229.1878000000002</v>
      </c>
    </row>
    <row r="21" spans="1:7" s="1" customFormat="1" ht="16.5" customHeight="1">
      <c r="A21" s="6"/>
      <c r="B21" s="17" t="s">
        <v>37</v>
      </c>
      <c r="C21" s="27">
        <f>86370540.54/1000000</f>
        <v>86.370540540000007</v>
      </c>
      <c r="D21" s="23">
        <v>85.570147706666688</v>
      </c>
      <c r="E21" s="23">
        <v>87.227690319999994</v>
      </c>
      <c r="F21" s="23">
        <v>87.684590319999998</v>
      </c>
      <c r="G21" s="23">
        <v>88.350140319999994</v>
      </c>
    </row>
    <row r="22" spans="1:7" s="2" customFormat="1" ht="18" customHeight="1">
      <c r="A22" s="18"/>
      <c r="B22" s="17" t="s">
        <v>38</v>
      </c>
      <c r="C22" s="27">
        <v>1434.8376762</v>
      </c>
      <c r="D22" s="23">
        <v>1811.2653751563005</v>
      </c>
      <c r="E22" s="23">
        <v>1620.0442556</v>
      </c>
      <c r="F22" s="23">
        <v>1649.16200789</v>
      </c>
      <c r="G22" s="23">
        <f>1681362309.84/1000000</f>
        <v>1681.3623098399999</v>
      </c>
    </row>
    <row r="23" spans="1:7" s="2" customFormat="1" ht="19.5" customHeight="1">
      <c r="A23" s="10" t="s">
        <v>39</v>
      </c>
      <c r="B23" s="11" t="s">
        <v>40</v>
      </c>
      <c r="C23" s="23">
        <v>26194.279161750001</v>
      </c>
      <c r="D23" s="23">
        <v>23508.694235309998</v>
      </c>
      <c r="E23" s="23">
        <v>19789.283084759998</v>
      </c>
      <c r="F23" s="23">
        <v>12432.882533040001</v>
      </c>
      <c r="G23" s="23">
        <v>11090.345600000001</v>
      </c>
    </row>
    <row r="24" spans="1:7" s="2" customFormat="1" ht="29.25" customHeight="1">
      <c r="A24" s="10" t="s">
        <v>41</v>
      </c>
      <c r="B24" s="11" t="s">
        <v>42</v>
      </c>
      <c r="C24" s="23">
        <f t="shared" ref="C24:D24" si="7">C25+C26+C27+C28</f>
        <v>24593.074151549998</v>
      </c>
      <c r="D24" s="23">
        <f t="shared" si="7"/>
        <v>23397.663384739993</v>
      </c>
      <c r="E24" s="23">
        <f>E25+E26+E27+E28</f>
        <v>19407.822550000001</v>
      </c>
      <c r="F24" s="23">
        <f>F25+F26+F27+F28</f>
        <v>12286.6425</v>
      </c>
      <c r="G24" s="23">
        <f>G25+G26+G27+G28</f>
        <v>11090.345599999999</v>
      </c>
    </row>
    <row r="25" spans="1:7" s="2" customFormat="1" ht="15" customHeight="1">
      <c r="A25" s="6" t="s">
        <v>43</v>
      </c>
      <c r="B25" s="12" t="s">
        <v>44</v>
      </c>
      <c r="C25" s="24">
        <v>1898.0578</v>
      </c>
      <c r="D25" s="24">
        <v>1899.1809000000001</v>
      </c>
      <c r="E25" s="24">
        <v>1872.53</v>
      </c>
      <c r="F25" s="24">
        <v>1215.894</v>
      </c>
      <c r="G25" s="24">
        <v>1311.6010000000001</v>
      </c>
    </row>
    <row r="26" spans="1:7" s="2" customFormat="1" ht="17.25" customHeight="1">
      <c r="A26" s="6" t="s">
        <v>45</v>
      </c>
      <c r="B26" s="12" t="s">
        <v>46</v>
      </c>
      <c r="C26" s="24">
        <v>19966.293043850001</v>
      </c>
      <c r="D26" s="24">
        <v>17619.789394239997</v>
      </c>
      <c r="E26" s="24">
        <v>14203.34835</v>
      </c>
      <c r="F26" s="24">
        <v>7684.1995999999999</v>
      </c>
      <c r="G26" s="24">
        <v>6338.1692999999996</v>
      </c>
    </row>
    <row r="27" spans="1:7" s="2" customFormat="1" ht="17.25" customHeight="1">
      <c r="A27" s="6" t="s">
        <v>47</v>
      </c>
      <c r="B27" s="12" t="s">
        <v>48</v>
      </c>
      <c r="C27" s="24">
        <v>1460.7829263900001</v>
      </c>
      <c r="D27" s="24">
        <v>1658.3437905000001</v>
      </c>
      <c r="E27" s="24">
        <v>2031.6414</v>
      </c>
      <c r="F27" s="24">
        <v>2089.3971000000001</v>
      </c>
      <c r="G27" s="24">
        <v>2144.8180000000002</v>
      </c>
    </row>
    <row r="28" spans="1:7" s="2" customFormat="1" ht="15.75" customHeight="1">
      <c r="A28" s="6" t="s">
        <v>49</v>
      </c>
      <c r="B28" s="12" t="s">
        <v>50</v>
      </c>
      <c r="C28" s="24">
        <v>1267.94038131</v>
      </c>
      <c r="D28" s="24">
        <v>2220.3492999999999</v>
      </c>
      <c r="E28" s="24">
        <v>1300.3027999999999</v>
      </c>
      <c r="F28" s="24">
        <v>1297.1518000000001</v>
      </c>
      <c r="G28" s="24">
        <v>1295.7573</v>
      </c>
    </row>
    <row r="29" spans="1:7" s="3" customFormat="1" ht="18.75" customHeight="1">
      <c r="A29" s="6" t="s">
        <v>51</v>
      </c>
      <c r="B29" s="11" t="s">
        <v>52</v>
      </c>
      <c r="C29" s="23">
        <f>C4+C23</f>
        <v>121327.62150894001</v>
      </c>
      <c r="D29" s="23">
        <f t="shared" ref="D29:F29" si="8">D4+D23</f>
        <v>120400.06549892609</v>
      </c>
      <c r="E29" s="23">
        <f t="shared" si="8"/>
        <v>121089.99415768</v>
      </c>
      <c r="F29" s="23">
        <f t="shared" si="8"/>
        <v>117923.32677325</v>
      </c>
      <c r="G29" s="23">
        <f t="shared" ref="G29" si="9">G4+G23</f>
        <v>121123.92850616002</v>
      </c>
    </row>
    <row r="30" spans="1:7">
      <c r="A30" s="3"/>
      <c r="D30" s="19"/>
      <c r="E30" s="19"/>
      <c r="F30" s="20"/>
      <c r="G30" s="20"/>
    </row>
    <row r="31" spans="1:7" ht="66.75" customHeight="1">
      <c r="A31" s="30" t="s">
        <v>3</v>
      </c>
      <c r="B31" s="30"/>
      <c r="C31" s="30"/>
      <c r="D31" s="30"/>
      <c r="E31" s="30"/>
      <c r="F31" s="30"/>
      <c r="G31" s="30"/>
    </row>
    <row r="32" spans="1:7">
      <c r="C32" s="3"/>
      <c r="D32" s="3"/>
      <c r="E32" s="3"/>
    </row>
    <row r="33" spans="3:7">
      <c r="C33" s="3"/>
      <c r="D33" s="3"/>
      <c r="F33" s="21"/>
      <c r="G33" s="21"/>
    </row>
    <row r="34" spans="3:7">
      <c r="C34" s="3"/>
      <c r="D34" s="3"/>
      <c r="E34" s="3"/>
      <c r="F34" s="3"/>
      <c r="G34" s="3"/>
    </row>
    <row r="35" spans="3:7">
      <c r="C35" s="3"/>
      <c r="D35" s="3"/>
    </row>
    <row r="36" spans="3:7">
      <c r="C36" s="3"/>
      <c r="D36" s="3"/>
    </row>
  </sheetData>
  <customSheetViews>
    <customSheetView guid="{8A045A8D-6F8C-4F46-AB84-BBB32B6A062D}" scale="79" showPageBreaks="1" showGridLines="0" topLeftCell="B1">
      <selection sqref="A1:H1"/>
      <pageMargins left="0.59055118110236227" right="0" top="0.39370078740157483" bottom="0.39370078740157483" header="0" footer="0"/>
      <pageSetup paperSize="8" scale="80" fitToWidth="0" fitToHeight="6" orientation="landscape" r:id="rId1"/>
      <headerFooter scaleWithDoc="0" alignWithMargins="0">
        <oddFooter>&amp;L
&amp;Z&amp;F</oddFooter>
      </headerFooter>
    </customSheetView>
    <customSheetView guid="{73510616-A23E-4365-8BA3-A00BB0976B6C}" scale="75" showPageBreaks="1" showGridLines="0">
      <pane xSplit="1" ySplit="7" topLeftCell="B13" activePane="bottomRight" state="frozen"/>
      <selection pane="bottomRight" activeCell="C81" sqref="C81"/>
      <pageMargins left="0.59055118110236227" right="0" top="0.39370078740157483" bottom="0.19685039370078741" header="0" footer="0.19685039370078741"/>
      <pageSetup paperSize="9" scale="73" fitToWidth="0" fitToHeight="6" orientation="landscape" r:id="rId2"/>
      <headerFooter>
        <oddFooter>&amp;L&amp;Z&amp;F</oddFooter>
      </headerFooter>
    </customSheetView>
    <customSheetView guid="{86849D50-2E85-438F-84F7-EA62A1B29E15}" scale="90" showPageBreaks="1" showGridLines="0">
      <pane ySplit="10" topLeftCell="A137" activePane="bottomLeft" state="frozen"/>
      <selection pane="bottomLeft" activeCell="A15" sqref="A15"/>
      <pageMargins left="0.98425196850393704" right="0" top="0.39370078740157483" bottom="0.59055118110236227" header="0" footer="0"/>
      <pageSetup paperSize="9" scale="70" fitToWidth="0" fitToHeight="0" orientation="portrait" r:id="rId3"/>
      <headerFooter>
        <oddFooter>&amp;L&amp;Z&amp;F</oddFooter>
      </headerFooter>
    </customSheetView>
    <customSheetView guid="{48C53D35-BE1D-4009-89B1-1E0D36F3BF9E}" scale="81" showPageBreaks="1" showGridLines="0" printArea="1" view="pageBreakPreview">
      <selection activeCell="C57" sqref="C57"/>
      <pageMargins left="0.78740157480314965" right="0.19685039370078741" top="0.39370078740157483" bottom="0.59055118110236227" header="0" footer="0"/>
      <pageSetup paperSize="9" scale="75" fitToWidth="0" fitToHeight="6" orientation="portrait" r:id="rId4"/>
      <headerFooter>
        <oddFooter>&amp;L&amp;Z&amp;F  &amp;T&amp;D</oddFooter>
      </headerFooter>
    </customSheetView>
    <customSheetView guid="{9A2F5CA3-0B2C-49B8-A8C5-3F74B85B5F25}" scale="86" showPageBreaks="1" showGridLines="0" printArea="1" showAutoFilter="1" topLeftCell="A132">
      <selection activeCell="D133" sqref="D133"/>
      <pageMargins left="0.59055118110236227" right="0.39370078740157483" top="0.39370078740157483" bottom="0.39370078740157483" header="0" footer="0.31496062992125984"/>
      <pageSetup paperSize="9" scale="85" firstPageNumber="37" fitToWidth="0" fitToHeight="6" orientation="portrait" useFirstPageNumber="1" horizontalDpi="300" verticalDpi="300" r:id="rId5"/>
      <headerFooter>
        <oddFooter>&amp;C&amp;P</oddFooter>
      </headerFooter>
      <autoFilter ref="B1:D1"/>
    </customSheetView>
    <customSheetView guid="{5A3CCC71-FEF3-43BF-AA15-E600F78C3479}" scale="86" showGridLines="0" showAutoFilter="1" hiddenRows="1" topLeftCell="A14">
      <pane xSplit="2" ySplit="4" topLeftCell="F194" activePane="bottomRight" state="frozen"/>
      <selection pane="bottomRight" activeCell="K202" sqref="K202"/>
      <pageMargins left="0.98425196850393704" right="0" top="0.39370078740157483" bottom="0.59055118110236227" header="0" footer="0"/>
      <pageSetup paperSize="9" scale="73" fitToWidth="0" fitToHeight="6" orientation="portrait" r:id="rId6"/>
      <headerFooter>
        <oddFooter>&amp;L&amp;Z&amp;F</oddFooter>
      </headerFooter>
      <autoFilter ref="B1:F1"/>
    </customSheetView>
    <customSheetView guid="{7BFE7861-72DE-4344-A00E-C5718E0113EB}" scale="86" showPageBreaks="1" showGridLines="0" topLeftCell="A15">
      <pane xSplit="2" ySplit="5" topLeftCell="C47" activePane="bottomRight" state="frozen"/>
      <selection pane="bottomRight" activeCell="A64" sqref="A64:G64"/>
      <pageMargins left="0.98425196850393704" right="0" top="0.39370078740157483" bottom="0.59055118110236227" header="0" footer="0"/>
      <pageSetup paperSize="9" scale="60" fitToWidth="0" fitToHeight="6" orientation="portrait" r:id="rId7"/>
      <headerFooter>
        <oddFooter>&amp;L&amp;Z&amp;F</oddFooter>
      </headerFooter>
    </customSheetView>
    <customSheetView guid="{14BDC7E5-2D9F-4134-ADBB-FC21B817255A}" scale="86" showPageBreaks="1" showGridLines="0" topLeftCell="A9">
      <selection activeCell="I16" sqref="I16"/>
      <pageMargins left="0.98425196850393704" right="0" top="0.39370078740157483" bottom="0.59055118110236227" header="0" footer="0"/>
      <pageSetup paperSize="9" scale="73" fitToWidth="0" fitToHeight="6" orientation="portrait" r:id="rId8"/>
      <headerFooter>
        <oddFooter>&amp;L&amp;Z&amp;F</oddFooter>
      </headerFooter>
    </customSheetView>
    <customSheetView guid="{49219DB8-EB06-4505-8B6A-F413C56D00AD}" scale="79" showPageBreaks="1" showGridLines="0" topLeftCell="C1">
      <selection activeCell="I10" sqref="I10"/>
      <pageMargins left="0.59055118110236227" right="0" top="0.39370078740157483" bottom="0.39370078740157483" header="0" footer="0"/>
      <pageSetup paperSize="8" scale="80" fitToWidth="0" fitToHeight="6" orientation="landscape" r:id="rId9"/>
      <headerFooter scaleWithDoc="0" alignWithMargins="0">
        <oddFooter>&amp;L
&amp;Z&amp;F</oddFooter>
      </headerFooter>
    </customSheetView>
  </customSheetViews>
  <mergeCells count="2">
    <mergeCell ref="B1:G1"/>
    <mergeCell ref="A31:G31"/>
  </mergeCells>
  <pageMargins left="0.59055118110236227" right="0" top="0.39370078740157483" bottom="0.39370078740157483" header="0" footer="0"/>
  <pageSetup paperSize="8" scale="85" fitToWidth="0" fitToHeight="6" orientation="landscape" horizontalDpi="300" verticalDpi="300" r:id="rId10"/>
  <headerFooter scaleWithDoc="0" alignWithMargins="0">
    <oddFooter>&amp;L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Сецкая Ирина</dc:creator>
  <cp:lastModifiedBy>muninama</cp:lastModifiedBy>
  <cp:lastPrinted>2020-11-20T07:39:28Z</cp:lastPrinted>
  <dcterms:created xsi:type="dcterms:W3CDTF">2006-09-16T00:00:00Z</dcterms:created>
  <dcterms:modified xsi:type="dcterms:W3CDTF">2025-11-07T11:24:41Z</dcterms:modified>
</cp:coreProperties>
</file>