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2_Управление БРиБП\02_ЗАКОН О БЮДЖЕТЕ\2024\ЗАКОН\Приложения\"/>
    </mc:Choice>
  </mc:AlternateContent>
  <bookViews>
    <workbookView xWindow="0" yWindow="0" windowWidth="20775" windowHeight="11115"/>
  </bookViews>
  <sheets>
    <sheet name="Table1" sheetId="1" r:id="rId1"/>
  </sheets>
  <definedNames>
    <definedName name="_xlnm._FilterDatabase" localSheetId="0" hidden="1">Table1!$A$6:$IQ$6</definedName>
    <definedName name="Z_0CF8C2E7_AB9F_42D1_B2CB_0C9F89811FFD_.wvu.FilterData" localSheetId="0" hidden="1">Table1!$A$6:$B$262</definedName>
    <definedName name="Z_13E4BA07_B2F5_434F_9F4C_5728982E4C2A_.wvu.FilterData" localSheetId="0" hidden="1">Table1!$A$6:$B$261</definedName>
    <definedName name="Z_14BB91E3_DAC2_48E8_907A_CE4D3F6B46C9_.wvu.FilterData" localSheetId="0" hidden="1">Table1!$A$6:$B$261</definedName>
    <definedName name="Z_14BDC7E5_2D9F_4134_ADBB_FC21B817255A_.wvu.FilterData" localSheetId="0" hidden="1">Table1!$A$6:$B$261</definedName>
    <definedName name="Z_1578C322_F54D_4D61_9839_6379970D0E7A_.wvu.FilterData" localSheetId="0" hidden="1">Table1!$A$7:$B$261</definedName>
    <definedName name="Z_16BE0BF4_2EC2_4865_AED8_340F6FB06A57_.wvu.FilterData" localSheetId="0" hidden="1">Table1!$A$6:$IQ$261</definedName>
    <definedName name="Z_18AB24E7_1527_417D_9FDE_6D7985ABE84D_.wvu.FilterData" localSheetId="0" hidden="1">Table1!$A$6:$IQ$261</definedName>
    <definedName name="Z_20C517D4_2CA9_4FF4_8A87_2894C19A4C90_.wvu.FilterData" localSheetId="0" hidden="1">Table1!$A$7:$B$261</definedName>
    <definedName name="Z_2708B924_D6AE_4959_8AE0_C554D2236A0C_.wvu.FilterData" localSheetId="0" hidden="1">Table1!$A$6:$IQ$261</definedName>
    <definedName name="Z_27FFAAC6_90A0_4A27_92F3_BF8C4F2AD4EF_.wvu.FilterData" localSheetId="0" hidden="1">Table1!$A$7:$B$261</definedName>
    <definedName name="Z_286440B4_71A3_4B41_9888_0BF2204E8AE6_.wvu.FilterData" localSheetId="0" hidden="1">Table1!$A$6:$B$261</definedName>
    <definedName name="Z_297ADE7E_950F_4E43_ADA6_91E1DCC5FC58_.wvu.FilterData" localSheetId="0" hidden="1">Table1!$A$6:$B$262</definedName>
    <definedName name="Z_2DA92356_DBA9_439D_BFE7_F910EF23876A_.wvu.Cols" localSheetId="0" hidden="1">Table1!#REF!</definedName>
    <definedName name="Z_2DA92356_DBA9_439D_BFE7_F910EF23876A_.wvu.FilterData" localSheetId="0" hidden="1">Table1!$A$6:$IQ$261</definedName>
    <definedName name="Z_2DA92356_DBA9_439D_BFE7_F910EF23876A_.wvu.PrintTitles" localSheetId="0" hidden="1">Table1!$5:$6</definedName>
    <definedName name="Z_333E508B_B3B9_4F02_B0F8_E93D539EAD54_.wvu.FilterData" localSheetId="0" hidden="1">Table1!$A$7:$B$261</definedName>
    <definedName name="Z_333E508B_B3B9_4F02_B0F8_E93D539EAD54_.wvu.PrintArea" localSheetId="0" hidden="1">Table1!$A$6:$B$261</definedName>
    <definedName name="Z_333E508B_B3B9_4F02_B0F8_E93D539EAD54_.wvu.PrintTitles" localSheetId="0" hidden="1">Table1!$6:$6</definedName>
    <definedName name="Z_37B05A08_F4F3_4964_9F7D_0DE596CF7DB5_.wvu.FilterData" localSheetId="0" hidden="1">Table1!$A$6:$IQ$261</definedName>
    <definedName name="Z_3B0BB31D_E1A8_414A_A629_83B9E7C29BCA_.wvu.FilterData" localSheetId="0" hidden="1">Table1!$A$6:$IQ$261</definedName>
    <definedName name="Z_407368D0_69E0_4D13_BEA7_D692B0F424BE_.wvu.FilterData" localSheetId="0" hidden="1">Table1!$A$6:$IQ$261</definedName>
    <definedName name="Z_42B23090_BC54_4705_98F7_82B8CB2B3A12_.wvu.FilterData" localSheetId="0" hidden="1">Table1!$A$6:$IQ$261</definedName>
    <definedName name="Z_48C53D35_BE1D_4009_89B1_1E0D36F3BF9E_.wvu.FilterData" localSheetId="0" hidden="1">Table1!$A$6:$B$261</definedName>
    <definedName name="Z_48C53D35_BE1D_4009_89B1_1E0D36F3BF9E_.wvu.PrintArea" localSheetId="0" hidden="1">Table1!$A$1:$B$261</definedName>
    <definedName name="Z_48C53D35_BE1D_4009_89B1_1E0D36F3BF9E_.wvu.PrintTitles" localSheetId="0" hidden="1">Table1!$6:$6</definedName>
    <definedName name="Z_49219DB8_EB06_4505_8B6A_F413C56D00AD_.wvu.FilterData" localSheetId="0" hidden="1">Table1!$A$6:$B$261</definedName>
    <definedName name="Z_4A1DFDDD_ED85_4A00_AF88_42EB3A8F1F5A_.wvu.FilterData" localSheetId="0" hidden="1">Table1!$A$7:$B$261</definedName>
    <definedName name="Z_50A4C116_B78D_4F56_8889_6E668096DCBB_.wvu.FilterData" localSheetId="0" hidden="1">Table1!$A$7:$B$261</definedName>
    <definedName name="Z_50D33D4B_5B17_44AF_A0EE_E2A54429279A_.wvu.FilterData" localSheetId="0" hidden="1">Table1!$A$6:$B$261</definedName>
    <definedName name="Z_5A3CCC71_FEF3_43BF_AA15_E600F78C3479_.wvu.FilterData" localSheetId="0" hidden="1">Table1!$A$7:$B$261</definedName>
    <definedName name="Z_5A3CCC71_FEF3_43BF_AA15_E600F78C3479_.wvu.PrintArea" localSheetId="0" hidden="1">Table1!$A$6:$B$261</definedName>
    <definedName name="Z_5A3CCC71_FEF3_43BF_AA15_E600F78C3479_.wvu.PrintTitles" localSheetId="0" hidden="1">Table1!$6:$6</definedName>
    <definedName name="Z_5A3CCC71_FEF3_43BF_AA15_E600F78C3479_.wvu.Rows" localSheetId="0" hidden="1">Table1!#REF!</definedName>
    <definedName name="Z_5C377B9A_F20F_40FC_8921_049E84726870_.wvu.FilterData" localSheetId="0" hidden="1">Table1!$A$6:$B$262</definedName>
    <definedName name="Z_68AD3078_2E95_4B35_AD9A_CE6372605C37_.wvu.FilterData" localSheetId="0" hidden="1">Table1!$A$6:$IQ$261</definedName>
    <definedName name="Z_7015510B_D995_4DB9_89E8_126958E5FECB_.wvu.FilterData" localSheetId="0" hidden="1">Table1!$A$6:$IQ$261</definedName>
    <definedName name="Z_73510616_A23E_4365_8BA3_A00BB0976B6C_.wvu.FilterData" localSheetId="0" hidden="1">Table1!$A$6:$B$262</definedName>
    <definedName name="Z_73510616_A23E_4365_8BA3_A00BB0976B6C_.wvu.PrintTitles" localSheetId="0" hidden="1">Table1!$5:$6</definedName>
    <definedName name="Z_7428661F_5455_4E2E_8488_577EBCACD813_.wvu.FilterData" localSheetId="0" hidden="1">Table1!$A$6:$IQ$261</definedName>
    <definedName name="Z_74F899C2_6B72_46B5_B2B3_75180863993A_.wvu.FilterData" localSheetId="0" hidden="1">Table1!$A$7:$B$261</definedName>
    <definedName name="Z_753F8035_19F1_46AB_B849_EE021AB3FABA_.wvu.FilterData" localSheetId="0" hidden="1">Table1!$A$7:$B$261</definedName>
    <definedName name="Z_7931C1C8_4EB4_4B43_8470_94C013599F6F_.wvu.FilterData" localSheetId="0" hidden="1">Table1!$A$7:$B$261</definedName>
    <definedName name="Z_7A4CC8C3_2FDF_4305_9A55_20AADD9CC6DA_.wvu.FilterData" localSheetId="0" hidden="1">Table1!$A$6:$B$261</definedName>
    <definedName name="Z_7BCA59EB_A7CE_4CB0_849B_C2A05AE06FEF_.wvu.FilterData" localSheetId="0" hidden="1">Table1!$A$6:$IQ$261</definedName>
    <definedName name="Z_7BFE7861_72DE_4344_A00E_C5718E0113EB_.wvu.FilterData" localSheetId="0" hidden="1">Table1!$A$7:$B$261</definedName>
    <definedName name="Z_7C54A359_046C_416B_887C_622DA8EC3A84_.wvu.FilterData" localSheetId="0" hidden="1">Table1!$A$7:$B$261</definedName>
    <definedName name="Z_7E1FCA43_9FDD_483B_A72F_4D79B6190581_.wvu.FilterData" localSheetId="0" hidden="1">Table1!$A$7:$B$261</definedName>
    <definedName name="Z_8451FA60_80E1_457B_BF2A_F7B45AE35E74_.wvu.FilterData" localSheetId="0" hidden="1">Table1!$A$6:$IQ$261</definedName>
    <definedName name="Z_86849D50_2E85_438F_84F7_EA62A1B29E15_.wvu.FilterData" localSheetId="0" hidden="1">Table1!$A$7:$B$261</definedName>
    <definedName name="Z_88DBB506_1E85_4F01_AEDC_B7A4A3F3E780_.wvu.FilterData" localSheetId="0" hidden="1">Table1!$A$6:$IQ$261</definedName>
    <definedName name="Z_8AA0BAE9_D844_40D6_AD58_8F445759CC6D_.wvu.FilterData" localSheetId="0" hidden="1">Table1!$A$6:$B$262</definedName>
    <definedName name="Z_8AA0BAE9_D844_40D6_AD58_8F445759CC6D_.wvu.PrintArea" localSheetId="0" hidden="1">Table1!$A$1:$B$261</definedName>
    <definedName name="Z_8AA0BAE9_D844_40D6_AD58_8F445759CC6D_.wvu.PrintTitles" localSheetId="0" hidden="1">Table1!$6:$6</definedName>
    <definedName name="Z_8B16288D_944E_4AA2_910F_67DDF21D227E_.wvu.FilterData" localSheetId="0" hidden="1">Table1!$A$7:$B$261</definedName>
    <definedName name="Z_8E142D9B_FF18_42A2_B21D_76A799D51A1E_.wvu.FilterData" localSheetId="0" hidden="1">Table1!$A$7:$B$261</definedName>
    <definedName name="Z_8E6459F6_F6B2_437E_B4C0_13734A511527_.wvu.FilterData" localSheetId="0" hidden="1">Table1!$A$6:$B$261</definedName>
    <definedName name="Z_95758A73_7C2E_4662_9FF9_5D6F84C75237_.wvu.FilterData" localSheetId="0" hidden="1">Table1!$A$6:$IQ$261</definedName>
    <definedName name="Z_99A9A850_6CBA_4CCA_994A_042C6C49CBCF_.wvu.Cols" localSheetId="0" hidden="1">Table1!#REF!</definedName>
    <definedName name="Z_99A9A850_6CBA_4CCA_994A_042C6C49CBCF_.wvu.FilterData" localSheetId="0" hidden="1">Table1!$A$6:$IQ$261</definedName>
    <definedName name="Z_99A9A850_6CBA_4CCA_994A_042C6C49CBCF_.wvu.PrintArea" localSheetId="0" hidden="1">Table1!$A$1:$D$261</definedName>
    <definedName name="Z_99A9A850_6CBA_4CCA_994A_042C6C49CBCF_.wvu.PrintTitles" localSheetId="0" hidden="1">Table1!$5:$6</definedName>
    <definedName name="Z_9A2F5CA3_0B2C_49B8_A8C5_3F74B85B5F25_.wvu.FilterData" localSheetId="0" hidden="1">Table1!$A$7:$B$261</definedName>
    <definedName name="Z_9A2F5CA3_0B2C_49B8_A8C5_3F74B85B5F25_.wvu.PrintArea" localSheetId="0" hidden="1">Table1!$A$6:$B$261</definedName>
    <definedName name="Z_9A2F5CA3_0B2C_49B8_A8C5_3F74B85B5F25_.wvu.PrintTitles" localSheetId="0" hidden="1">Table1!$6:$6</definedName>
    <definedName name="Z_9D08D47E_5F99_4100_8D75_FF751E99FC19_.wvu.FilterData" localSheetId="0" hidden="1">Table1!$A$7:$B$261</definedName>
    <definedName name="Z_9F0DAD12_F532_4FA8_ABE5_667B7FA70E41_.wvu.FilterData" localSheetId="0" hidden="1">Table1!$A$6:$IQ$261</definedName>
    <definedName name="Z_A2E13DEC_25E6_4388_8F5C_78F51C6CE8B3_.wvu.FilterData" localSheetId="0" hidden="1">Table1!$A$7:$B$261</definedName>
    <definedName name="Z_A67AF058_E655_4883_B4A2_EFA846B5A231_.wvu.FilterData" localSheetId="0" hidden="1">Table1!$A$6:$IQ$261</definedName>
    <definedName name="Z_A79EB460_ABC7_4DEA_A358_BACAC58C35F4_.wvu.FilterData" localSheetId="0" hidden="1">Table1!$A$6:$B$261</definedName>
    <definedName name="Z_A834B279_AA56_467F_AC12_B6AB1655E3C1_.wvu.FilterData" localSheetId="0" hidden="1">Table1!$A$6:$B$261</definedName>
    <definedName name="Z_AABE338A_58C9_4372_AAA3_63A2DB0B9E4C_.wvu.FilterData" localSheetId="0" hidden="1">Table1!$A$6:$B$261</definedName>
    <definedName name="Z_AB38DE60_FC21_4970_B178_2593C7EAB5EC_.wvu.FilterData" localSheetId="0" hidden="1">Table1!$A$7:$B$261</definedName>
    <definedName name="Z_BE62F12D_3C8B_43D8_921E_A727C8DA2B64_.wvu.FilterData" localSheetId="0" hidden="1">Table1!$A$7:$B$261</definedName>
    <definedName name="Z_C0FA7550_23E1_43B9_BBB4_029DAEE0C70E_.wvu.FilterData" localSheetId="0" hidden="1">Table1!$A$6:$IQ$261</definedName>
    <definedName name="Z_C430A033_EA74_4827_862D_BFC19CCAF717_.wvu.FilterData" localSheetId="0" hidden="1">Table1!$A$6:$IQ$261</definedName>
    <definedName name="Z_C76CAF28_E1C6_423C_B242_8D27D1ACD5EB_.wvu.FilterData" localSheetId="0" hidden="1">Table1!$A$7:$B$261</definedName>
    <definedName name="Z_CC74768D_968C_4483_8A52_8E370A001149_.wvu.FilterData" localSheetId="0" hidden="1">Table1!$A$7:$B$261</definedName>
    <definedName name="Z_CFD8EEF4_44C3_4BF4_9F28_B7243117D02D_.wvu.FilterData" localSheetId="0" hidden="1">Table1!$A$6:$B$261</definedName>
    <definedName name="Z_D1154D2A_9EDB_485B_A480_1BAD5E007303_.wvu.FilterData" localSheetId="0" hidden="1">Table1!$A$7:$B$261</definedName>
    <definedName name="Z_D1D37A74_C19A_4E25_8EAE_FF91659B9C08_.wvu.FilterData" localSheetId="0" hidden="1">Table1!$A$6:$IQ$261</definedName>
    <definedName name="Z_D9167750_8FAE_4A45_B9C1_BE539C2445E0_.wvu.FilterData" localSheetId="0" hidden="1">Table1!#REF!</definedName>
    <definedName name="Z_DDD90459_00B6_4921_AB64_FA3CBEDAD4A0_.wvu.FilterData" localSheetId="0" hidden="1">Table1!$A$7:$B$261</definedName>
    <definedName name="Z_E1700582_F813_49A0_8837_FB907748DEB7_.wvu.FilterData" localSheetId="0" hidden="1">Table1!$A$7:$B$261</definedName>
    <definedName name="Z_E5C1E19E_09E4_4E2C_938C_868E1F4635CB_.wvu.FilterData" localSheetId="0" hidden="1">Table1!$A$7:$B$261</definedName>
    <definedName name="Z_E713A2C6_03D6_4BBA_BF07_8C39D7C5CECA_.wvu.FilterData" localSheetId="0" hidden="1">Table1!$A$7:$B$261</definedName>
    <definedName name="Z_E9CC1E27_72F8_4DB9_854D_F42BA2B2110C_.wvu.FilterData" localSheetId="0" hidden="1">Table1!$A$6:$IQ$261</definedName>
    <definedName name="Z_EAF3F0C0_BB70_40E0_A085_DC747F743E97_.wvu.FilterData" localSheetId="0" hidden="1">Table1!$A$7:$B$261</definedName>
    <definedName name="Z_EB538873_B8B6_4A9B_B2B9_E2F017FC1FA6_.wvu.FilterData" localSheetId="0" hidden="1">Table1!$A$6:$B$262</definedName>
    <definedName name="Z_F30FF4CD_3B8A_458A_91E6_23853EEF618F_.wvu.Cols" localSheetId="0" hidden="1">Table1!#REF!,Table1!#REF!</definedName>
    <definedName name="Z_F30FF4CD_3B8A_458A_91E6_23853EEF618F_.wvu.FilterData" localSheetId="0" hidden="1">Table1!$A$6:$IQ$261</definedName>
    <definedName name="Z_F30FF4CD_3B8A_458A_91E6_23853EEF618F_.wvu.PrintArea" localSheetId="0" hidden="1">Table1!$A$1:$D$257</definedName>
    <definedName name="Z_F30FF4CD_3B8A_458A_91E6_23853EEF618F_.wvu.PrintTitles" localSheetId="0" hidden="1">Table1!$5:$6</definedName>
    <definedName name="Z_F62777F1_2E10_4E84_8416_487DBDF0A169_.wvu.FilterData" localSheetId="0" hidden="1">Table1!$A$6:$IQ$261</definedName>
    <definedName name="Z_F6A317E6_D843_44F5_B5BA_4DEB52A84A18_.wvu.FilterData" localSheetId="0" hidden="1">Table1!$A$7:$B$261</definedName>
    <definedName name="Z_F83439DF_CAB5_419D_AEAF_27EFB8C4343A_.wvu.FilterData" localSheetId="0" hidden="1">Table1!$A$7:$B$261</definedName>
    <definedName name="Z_FA002542_0D38_45DC_8D27_5FFBA4DF0CF4_.wvu.FilterData" localSheetId="0" hidden="1">Table1!$A$6:$B$261</definedName>
    <definedName name="Z_FA37EC6F_71B2_4E7D_BFD6_1A8DCB301373_.wvu.Cols" localSheetId="0" hidden="1">Table1!#REF!</definedName>
    <definedName name="Z_FA37EC6F_71B2_4E7D_BFD6_1A8DCB301373_.wvu.FilterData" localSheetId="0" hidden="1">Table1!#REF!</definedName>
    <definedName name="Z_FA37EC6F_71B2_4E7D_BFD6_1A8DCB301373_.wvu.PrintArea" localSheetId="0" hidden="1">Table1!$A$1:$D$261</definedName>
    <definedName name="Z_FA37EC6F_71B2_4E7D_BFD6_1A8DCB301373_.wvu.PrintTitles" localSheetId="0" hidden="1">Table1!$5:$6</definedName>
    <definedName name="Z_FC98A732_8E9E_4C20_88FE_730DE576F0EE_.wvu.FilterData" localSheetId="0" hidden="1">Table1!$A$6:$IQ$261</definedName>
    <definedName name="Z_FDB90980_1C4B_4C11_BD75_2A16ADA87865_.wvu.FilterData" localSheetId="0" hidden="1">Table1!$A$6:$B$262</definedName>
    <definedName name="_xlnm.Print_Titles" localSheetId="0">Table1!$5:$6</definedName>
    <definedName name="_xlnm.Print_Area" localSheetId="0">Table1!$A$1:$D$322</definedName>
  </definedNames>
  <calcPr calcId="152511"/>
  <customWorkbookViews>
    <customWorkbookView name="Граушкина П.С. - Личное представление" guid="{2DA92356-DBA9-439D-BFE7-F910EF23876A}" mergeInterval="0" personalView="1" xWindow="711" yWindow="21" windowWidth="1075" windowHeight="876" activeSheetId="1"/>
    <customWorkbookView name="Федосеева Т.В. - Личное представление" guid="{FA37EC6F-71B2-4E7D-BFD6-1A8DCB301373}" mergeInterval="0" personalView="1" xWindow="154" yWindow="5" windowWidth="984" windowHeight="1026" activeSheetId="1"/>
    <customWorkbookView name="Сецкая И.А. - Личное представление" guid="{8AA0BAE9-D844-40D6-AD58-8F445759CC6D}" mergeInterval="0" personalView="1" maximized="1" windowWidth="1436" windowHeight="675" activeSheetId="1"/>
    <customWorkbookView name="Виктория Викторовна Ионова - Личное представление" guid="{73510616-A23E-4365-8BA3-A00BB0976B6C}" mergeInterval="0" personalView="1" maximized="1" xWindow="1" yWindow="1" windowWidth="1436" windowHeight="670" activeSheetId="1"/>
    <customWorkbookView name="Елена Валерьевна Данилюк - Личное представление" guid="{14BDC7E5-2D9F-4134-ADBB-FC21B817255A}" mergeInterval="0" personalView="1" maximized="1" xWindow="1" yWindow="1" windowWidth="1424" windowHeight="538"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chernecova - Личное представление" guid="{86849D50-2E85-438F-84F7-EA62A1B29E15}" mergeInterval="0" personalView="1" maximized="1" xWindow="1" yWindow="1" windowWidth="1436" windowHeight="670" activeSheetId="1"/>
    <customWorkbookView name="smirnov - Личное представление" guid="{333E508B-B3B9-4F02-B0F8-E93D539EAD54}" mergeInterval="0" personalView="1" maximized="1" xWindow="1" yWindow="1" windowWidth="1436" windowHeight="670" activeSheetId="1"/>
    <customWorkbookView name="Глаголева - Личное представление" guid="{48C53D35-BE1D-4009-89B1-1E0D36F3BF9E}" mergeInterval="0" personalView="1" xWindow="-162" yWindow="24" windowWidth="931" windowHeight="661"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 name="Глаголева Л.В. - Личное представление" guid="{F30FF4CD-3B8A-458A-91E6-23853EEF618F}" mergeInterval="0" personalView="1" xWindow="89" yWindow="34" windowWidth="1772" windowHeight="974" activeSheetId="1"/>
    <customWorkbookView name="Ионова В.В. - Личное представление" guid="{99A9A850-6CBA-4CCA-994A-042C6C49CBCF}" mergeInterval="0" personalView="1" maximized="1" xWindow="-8" yWindow="-8" windowWidth="1936" windowHeight="1056" activeSheetId="1"/>
  </customWorkbookViews>
</workbook>
</file>

<file path=xl/calcChain.xml><?xml version="1.0" encoding="utf-8"?>
<calcChain xmlns="http://schemas.openxmlformats.org/spreadsheetml/2006/main">
  <c r="C263" i="1" l="1"/>
  <c r="C315" i="1" l="1"/>
  <c r="D315" i="1"/>
  <c r="D298" i="1"/>
  <c r="C298" i="1"/>
  <c r="D266" i="1"/>
  <c r="C266" i="1"/>
  <c r="D264" i="1"/>
  <c r="C264" i="1"/>
  <c r="C262" i="1" l="1"/>
  <c r="D263" i="1"/>
  <c r="D262" i="1" s="1"/>
  <c r="D255" i="1"/>
  <c r="C255" i="1"/>
  <c r="D236" i="1"/>
  <c r="C236" i="1"/>
  <c r="D226" i="1"/>
  <c r="C226" i="1"/>
  <c r="D223" i="1"/>
  <c r="C223" i="1"/>
  <c r="D219" i="1"/>
  <c r="C219" i="1"/>
  <c r="D211" i="1"/>
  <c r="C211" i="1"/>
  <c r="D209" i="1"/>
  <c r="C209" i="1"/>
  <c r="D203" i="1"/>
  <c r="C203" i="1"/>
  <c r="D201" i="1"/>
  <c r="C201" i="1"/>
  <c r="D198" i="1"/>
  <c r="C198" i="1"/>
  <c r="D196" i="1"/>
  <c r="C196" i="1"/>
  <c r="D194" i="1"/>
  <c r="C194" i="1"/>
  <c r="D192" i="1"/>
  <c r="C192" i="1"/>
  <c r="D190" i="1"/>
  <c r="C190" i="1"/>
  <c r="D188" i="1"/>
  <c r="C188" i="1"/>
  <c r="D185" i="1"/>
  <c r="C185" i="1"/>
  <c r="D177" i="1"/>
  <c r="C177" i="1"/>
  <c r="D171" i="1"/>
  <c r="C171" i="1"/>
  <c r="D164" i="1"/>
  <c r="C164" i="1"/>
  <c r="D158" i="1"/>
  <c r="C158" i="1"/>
  <c r="D149" i="1"/>
  <c r="C149" i="1"/>
  <c r="D142" i="1"/>
  <c r="C142" i="1"/>
  <c r="D260" i="1"/>
  <c r="D259" i="1" s="1"/>
  <c r="C260" i="1"/>
  <c r="C259" i="1" s="1"/>
  <c r="D138" i="1"/>
  <c r="C138" i="1"/>
  <c r="D135" i="1"/>
  <c r="C135" i="1"/>
  <c r="D119" i="1"/>
  <c r="C119" i="1"/>
  <c r="C141" i="1" l="1"/>
  <c r="D141" i="1"/>
  <c r="D132" i="1"/>
  <c r="C132" i="1"/>
  <c r="D122" i="1"/>
  <c r="C122" i="1"/>
  <c r="D117" i="1"/>
  <c r="C117" i="1"/>
  <c r="D101" i="1"/>
  <c r="C101" i="1"/>
  <c r="D103" i="1"/>
  <c r="C103" i="1"/>
  <c r="D107" i="1"/>
  <c r="C107" i="1"/>
  <c r="D105" i="1"/>
  <c r="C105" i="1"/>
  <c r="D88" i="1"/>
  <c r="C88" i="1"/>
  <c r="C85" i="1"/>
  <c r="C83" i="1"/>
  <c r="C81" i="1"/>
  <c r="C79" i="1"/>
  <c r="C77" i="1"/>
  <c r="C75" i="1"/>
  <c r="C73" i="1"/>
  <c r="C71" i="1"/>
  <c r="C68" i="1"/>
  <c r="C66" i="1"/>
  <c r="C64" i="1"/>
  <c r="C59" i="1"/>
  <c r="C56" i="1"/>
  <c r="C44" i="1"/>
  <c r="C40" i="1"/>
  <c r="C38" i="1" s="1"/>
  <c r="D40" i="1"/>
  <c r="D38" i="1" s="1"/>
  <c r="C36" i="1"/>
  <c r="C22" i="1"/>
  <c r="C14" i="1"/>
  <c r="C10" i="1"/>
  <c r="D85" i="1"/>
  <c r="D83" i="1"/>
  <c r="D81" i="1"/>
  <c r="D79" i="1"/>
  <c r="D77" i="1"/>
  <c r="D75" i="1"/>
  <c r="D73" i="1"/>
  <c r="D71" i="1"/>
  <c r="D68" i="1"/>
  <c r="D66" i="1"/>
  <c r="D64" i="1"/>
  <c r="D59" i="1"/>
  <c r="D56" i="1"/>
  <c r="D44" i="1"/>
  <c r="D36" i="1"/>
  <c r="D22" i="1"/>
  <c r="D14" i="1"/>
  <c r="D10" i="1"/>
  <c r="D9" i="1" l="1"/>
  <c r="C100" i="1"/>
  <c r="C99" i="1" s="1"/>
  <c r="D100" i="1"/>
  <c r="D99" i="1" s="1"/>
  <c r="C116" i="1"/>
  <c r="D55" i="1"/>
  <c r="D8" i="1" s="1"/>
  <c r="D7" i="1" s="1"/>
  <c r="D322" i="1" s="1"/>
  <c r="D116" i="1"/>
  <c r="C9" i="1"/>
  <c r="C55" i="1"/>
  <c r="C8" i="1" l="1"/>
  <c r="C7" i="1" s="1"/>
  <c r="C322" i="1" s="1"/>
</calcChain>
</file>

<file path=xl/sharedStrings.xml><?xml version="1.0" encoding="utf-8"?>
<sst xmlns="http://schemas.openxmlformats.org/spreadsheetml/2006/main" count="637" uniqueCount="630">
  <si>
    <t/>
  </si>
  <si>
    <t>Наименование</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</si>
  <si>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</si>
  <si>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</si>
  <si>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</si>
  <si>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</si>
  <si>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</si>
  <si>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</si>
  <si>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</si>
  <si>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</si>
  <si>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</si>
  <si>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</si>
  <si>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</si>
  <si>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НАЛОГИ НА ИМУЩЕСТВО</t>
  </si>
  <si>
    <t>000 1 06 00000 00 0000 000</t>
  </si>
  <si>
    <t>НАЛОГИ, СБОРЫ И РЕГУЛЯРНЫЕ ПЛАТЕЖИ ЗА ПОЛЬЗОВАНИЕ ПРИРОДНЫМИ РЕСУРСАМИ</t>
  </si>
  <si>
    <t>000 1 07 00000 00 0000 000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</si>
  <si>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</si>
  <si>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</si>
  <si>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</si>
  <si>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</si>
  <si>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НЕНАЛОГОВЫЕ ДОХОДЫ</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</si>
  <si>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</si>
  <si>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</si>
  <si>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</si>
  <si>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</si>
  <si>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</si>
  <si>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</si>
  <si>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</si>
  <si>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</si>
  <si>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</si>
  <si>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</si>
  <si>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</si>
  <si>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</si>
  <si>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</si>
  <si>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</si>
  <si>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</si>
  <si>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</si>
  <si>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</si>
  <si>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</si>
  <si>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</si>
  <si>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</si>
  <si>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</si>
  <si>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</si>
  <si>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000 1 15 07020 01 0000 140</t>
  </si>
  <si>
    <t>ШТРАФЫ, САНКЦИИ, ВОЗМЕЩЕНИЕ УЩЕРБА</t>
  </si>
  <si>
    <t>000 1 16 00000 00 0000 000</t>
  </si>
  <si>
    <t>000 2 00 00000 00 0000 000</t>
  </si>
  <si>
    <t>БЕЗВОЗМЕЗДНЫЕ ПОСТУПЛЕНИЯ ОТ ДРУГИХ БЮДЖЕТОВ БЮДЖЕТНОЙ СИСТЕМЫ РОССИЙСКОЙ ФЕДЕРАЦИИ</t>
  </si>
  <si>
    <t>000 2 02 00000 00 0000 000</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</si>
  <si>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</si>
  <si>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</si>
  <si>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</si>
  <si>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000 1 13 01410 01 0000 130</t>
  </si>
  <si>
    <t>Прочие доходы от компенсации затрат бюджетов субъектов Российской Федерации</t>
  </si>
  <si>
    <t>000 1 13 02992 02 0000 130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</si>
  <si>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</si>
  <si>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</si>
  <si>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</si>
  <si>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</si>
  <si>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</si>
  <si>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</si>
  <si>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</si>
  <si>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</si>
  <si>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</si>
  <si>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</si>
  <si>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</si>
  <si>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ВСЕГО</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</si>
  <si>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</si>
  <si>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</si>
  <si>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</si>
  <si>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</si>
  <si>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000 1 12 02052 01 0000 120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</si>
  <si>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</si>
  <si>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</si>
  <si>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</si>
  <si>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</si>
  <si>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</si>
  <si>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</si>
  <si>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</si>
  <si>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</si>
  <si>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</si>
  <si>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</si>
  <si>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</si>
  <si>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</si>
  <si>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</si>
  <si>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</si>
  <si>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</si>
  <si>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</si>
  <si>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</si>
  <si>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000 1 13 01020 01 0000 130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</si>
  <si>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</si>
  <si>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</si>
  <si>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000 2 02 10000 00 0000 150</t>
  </si>
  <si>
    <t>000 2 02 15010 02 0000 150</t>
  </si>
  <si>
    <t>000 2 02 20000 00 0000 150</t>
  </si>
  <si>
    <t>000 2 02 25082 02 0000 150</t>
  </si>
  <si>
    <t>000 2 02 25138 02 0000 150</t>
  </si>
  <si>
    <t>000 2 02 25201 02 0000 150</t>
  </si>
  <si>
    <t>000 2 02 25202 02 0000 150</t>
  </si>
  <si>
    <t>000 2 02 25402 02 0000 150</t>
  </si>
  <si>
    <t>000 2 02 25462 02 0000 150</t>
  </si>
  <si>
    <t>000 2 02 25554 02 0000 150</t>
  </si>
  <si>
    <t>000 2 02 30000 00 0000 150</t>
  </si>
  <si>
    <t>000 2 02 35118 02 0000 150</t>
  </si>
  <si>
    <t>000 2 02 35120 02 0000 150</t>
  </si>
  <si>
    <t>000 2 02 35128 02 0000 150</t>
  </si>
  <si>
    <t>000 2 02 35129 02 0000 150</t>
  </si>
  <si>
    <t>000 2 02 35135 02 0000 150</t>
  </si>
  <si>
    <t>000 2 02 35176 02 0000 150</t>
  </si>
  <si>
    <t>000 2 02 35220 02 0000 150</t>
  </si>
  <si>
    <t>000 2 02 35240 02 0000 150</t>
  </si>
  <si>
    <t>000 2 02 35250 02 0000 150</t>
  </si>
  <si>
    <t>000 2 02 35290 02 0000 150</t>
  </si>
  <si>
    <t>000 2 02 35900 02 0000 150</t>
  </si>
  <si>
    <t>000 2 02 40000 00 0000 150</t>
  </si>
  <si>
    <t>000 2 02 45141 02 0000 150</t>
  </si>
  <si>
    <t>000 2 02 45142 02 0000 150</t>
  </si>
  <si>
    <t>000 2 02 45161 02 0000 150</t>
  </si>
  <si>
    <t>000 1 03 02142 01 0000 110</t>
  </si>
  <si>
    <t>000 1 03 02231 01 0000 110</t>
  </si>
  <si>
    <t>000 1 03 02241 01 0000 110</t>
  </si>
  <si>
    <t>000 1 03 02251 01 0000 110</t>
  </si>
  <si>
    <t>000 2 02 35429 02 0000 150</t>
  </si>
  <si>
    <t>000 2 02 35431 02 0000 150</t>
  </si>
  <si>
    <t>000 2 02 35432 02 0000 150</t>
  </si>
  <si>
    <t>000 2 02 45468 02 0000 150</t>
  </si>
  <si>
    <t>000 1 03 02143 01 0000 110</t>
  </si>
  <si>
    <t>000 2 02 25519 02 0000 150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</si>
  <si>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</si>
  <si>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000 2 02 25084 02 0000 150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</si>
  <si>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</si>
  <si>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</si>
  <si>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000 1 03 02232 01 0000 110</t>
  </si>
  <si>
    <t>000 1 03 02242 01 0000 110</t>
  </si>
  <si>
    <t>000 1 03 02252 01 0000 110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</si>
  <si>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</si>
  <si>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</si>
  <si>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 xml:space="preserve">БЕЗВОЗМЕЗДНЫЕ ПОСТУПЛЕНИЯ </t>
  </si>
  <si>
    <t>Субсидии бюджетам субъектов Российской Федерации на выплату региональных социальных доплат к пенсии</t>
  </si>
  <si>
    <t>000 2 02 25007 02 0000 150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</si>
  <si>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</si>
  <si>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</si>
  <si>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</si>
  <si>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000 2 02 25086 02 0000 150 </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</si>
  <si>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</si>
  <si>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реализацию мероприятий по обеспечению жильем молодых семей</t>
  </si>
  <si>
    <t>000 2 02 25497 02 0000 150</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</si>
  <si>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</si>
  <si>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</si>
  <si>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</si>
  <si>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</si>
  <si>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</si>
  <si>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</si>
  <si>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</si>
  <si>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</si>
  <si>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</si>
  <si>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</si>
  <si>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</si>
  <si>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000 1 16 07010 02 0000 140</t>
  </si>
  <si>
    <t>000 1 16 11063 01 0000 140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</si>
  <si>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</si>
  <si>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000 1 16 01072 01 0000 140</t>
  </si>
  <si>
    <t>000 1 16 01156 01 0000 140</t>
  </si>
  <si>
    <t>000 1 16 01082 01 0000 140</t>
  </si>
  <si>
    <t>000 1 16 01192 01 0000 140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</si>
  <si>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</si>
  <si>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</si>
  <si>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</si>
  <si>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</si>
  <si>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</si>
  <si>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000 1 16 10022 02 0000 140</t>
  </si>
  <si>
    <t>000 1 16 10122 01 0000 140</t>
  </si>
  <si>
    <t>НАЛОГИ НА СОВОКУПНЫЙ ДОХОД</t>
  </si>
  <si>
    <t>000 1 05 00000 00 0000 000</t>
  </si>
  <si>
    <t>000 1 16 01063 01 0000 140</t>
  </si>
  <si>
    <t>000 1 16 01073 01 0000 140</t>
  </si>
  <si>
    <t>000 1 16 01083 01 0000 140</t>
  </si>
  <si>
    <t>000 1 16 01103 01 0000 140</t>
  </si>
  <si>
    <t>000 1 16 01143 01 0000 140</t>
  </si>
  <si>
    <t>000 1 16 01152 01 0000 140</t>
  </si>
  <si>
    <t>000 1 16 01163 01 0000 140</t>
  </si>
  <si>
    <t>000 1 16 01173 01 0000 140</t>
  </si>
  <si>
    <t>000 1 16 01203 01 0000 140</t>
  </si>
  <si>
    <t>000 1 14 00000 00 0000 000</t>
  </si>
  <si>
    <t>000 1 11 05326 13 0000 120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</si>
  <si>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</si>
  <si>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</si>
  <si>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</si>
  <si>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</si>
  <si>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</si>
  <si>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</si>
  <si>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</si>
  <si>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</si>
  <si>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</si>
  <si>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</si>
  <si>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</si>
  <si>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000 1 16 01153 01 0000 140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</si>
  <si>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</si>
  <si>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</si>
  <si>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 xml:space="preserve">000 1 03 02190 01 0000 110 </t>
  </si>
  <si>
    <t xml:space="preserve">000 1 03 02210 01 0000 110 
</t>
  </si>
  <si>
    <t xml:space="preserve">000 1 03 02220 01 0000 110 
</t>
  </si>
  <si>
    <t>000 1 16 01053 01 0000 140</t>
  </si>
  <si>
    <t>000 1 13 01992 02 0402 130</t>
  </si>
  <si>
    <t>000 1 13 01992 02 0403 130</t>
  </si>
  <si>
    <t>000 1 13 01992 02 0405 130</t>
  </si>
  <si>
    <t>000 1 13 01992 02 0406 130</t>
  </si>
  <si>
    <t>000 1 13 01992 02 0409 130</t>
  </si>
  <si>
    <t>000 1 13 02992 02 0410 130</t>
  </si>
  <si>
    <t>000 1 13 02992 02 0420 130</t>
  </si>
  <si>
    <t>000 1 16 01053 01 0027 140</t>
  </si>
  <si>
    <t>000 1 16 01053 01 0035 140</t>
  </si>
  <si>
    <t>000 1 16 01053 01 0059 140</t>
  </si>
  <si>
    <t>000 1 16 01053 01 0063 140</t>
  </si>
  <si>
    <t>000 1 16 01053 01 9000 140</t>
  </si>
  <si>
    <t>000 1 16 01063 01 0008 140</t>
  </si>
  <si>
    <t>000 1 16 01063 01 0009 140</t>
  </si>
  <si>
    <t>000 1 16 01063 01 0023 140</t>
  </si>
  <si>
    <t>000 1 16 01063 01 0091 140</t>
  </si>
  <si>
    <t>000 1 16 01063 01 0101 140</t>
  </si>
  <si>
    <t>000 1 16 01063 01 9000 140</t>
  </si>
  <si>
    <t>000 1 16 01072 01 0009 140</t>
  </si>
  <si>
    <t>000 1 16 01072 01 0029 140</t>
  </si>
  <si>
    <t>000 1 16 01072 01 0030 140</t>
  </si>
  <si>
    <t>000 1 16 01072 01 9000 140</t>
  </si>
  <si>
    <t>000 1 16 01073 01 0017 140</t>
  </si>
  <si>
    <t>000 1 16 01073 01 0019 140</t>
  </si>
  <si>
    <t>000 1 16 01073 01 0027 140</t>
  </si>
  <si>
    <t>000 1 16 01082 01 0026 140</t>
  </si>
  <si>
    <t>000 1 16 01082 01 0028 140</t>
  </si>
  <si>
    <t>000 1 16 01082 01 0031 140</t>
  </si>
  <si>
    <t>000 1 16 01082 01 0032 140</t>
  </si>
  <si>
    <t>000 1 16 01082 01 9000 140</t>
  </si>
  <si>
    <t>000 1 16 01083 01 0028 140</t>
  </si>
  <si>
    <t>000 1 16 01083 01 0037 140</t>
  </si>
  <si>
    <t>000 1 16 01103 01 9000 140</t>
  </si>
  <si>
    <t>000 1 16 01143 01 0016 140</t>
  </si>
  <si>
    <t>000 1 16 01143 01 9000 140</t>
  </si>
  <si>
    <t>000 1 16 01152 01 9000 140</t>
  </si>
  <si>
    <t>000 1 16 01153 01 0005 140</t>
  </si>
  <si>
    <t>000 1 16 01153 01 0006 140</t>
  </si>
  <si>
    <t>000 1 16 01153 01 0012 140</t>
  </si>
  <si>
    <t>000 1 16 01153 01 9000 140</t>
  </si>
  <si>
    <t>000 1 16 01173 01 0007 140</t>
  </si>
  <si>
    <t>000 1 16 01173 01 0008 140</t>
  </si>
  <si>
    <t>000 1 16 01173 01 9000 140</t>
  </si>
  <si>
    <t>000 1 16 01192 01 0005 140</t>
  </si>
  <si>
    <t>000 1 16 01192 01 9000 140</t>
  </si>
  <si>
    <t>000 1 16 01193 01 0007 140</t>
  </si>
  <si>
    <t>000 1 16 01193 01 0012 140</t>
  </si>
  <si>
    <t>000 1 16 01193 01 0013 140</t>
  </si>
  <si>
    <t>000 1 16 01193 01 0020 140</t>
  </si>
  <si>
    <t>000 1 16 01193 01 0029 140</t>
  </si>
  <si>
    <t>000 1 16 01193 01 0401 140</t>
  </si>
  <si>
    <t>000 1 16 01193 01 9000 140</t>
  </si>
  <si>
    <t>000 1 16 01203 01 0006 140</t>
  </si>
  <si>
    <t>000 1 16 01203 01 0007 140</t>
  </si>
  <si>
    <t>000 1 16 01203 01 0008 140</t>
  </si>
  <si>
    <t>000 1 16 01203 01 0021 140</t>
  </si>
  <si>
    <t>000 1 16 01203 01 9000 140</t>
  </si>
  <si>
    <t>000 1 13 01992 02 0000 130</t>
  </si>
  <si>
    <t>000 1 16 01153 01 0003 140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</si>
  <si>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</si>
  <si>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</si>
  <si>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</si>
  <si>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(прочие доходы от компенсации затрат областного бюджета)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</si>
  <si>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</si>
  <si>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</si>
  <si>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000 1 16 01123 01 0001 140</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</si>
  <si>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</si>
  <si>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</si>
  <si>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</si>
  <si>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</si>
  <si>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000 2 02 25404 02 0000 150</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</si>
  <si>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</si>
  <si>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</si>
  <si>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</si>
  <si>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</si>
  <si>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Единая субвенция бюджетам субъектов Российской Федерации и бюджету г. Байконура</t>
  </si>
  <si>
    <t>000 2 02 45303 02 0000 150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</si>
  <si>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</si>
  <si>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</si>
  <si>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</si>
  <si>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</si>
  <si>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</si>
  <si>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</si>
  <si>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</si>
  <si>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000 1 16 01121 01 0001 140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</si>
  <si>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</si>
  <si>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</si>
  <si>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</si>
  <si>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</si>
  <si>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</si>
  <si>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</si>
  <si>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</si>
  <si>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</si>
  <si>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</si>
  <si>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</si>
  <si>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</si>
  <si>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ПРОДАЖИ МАТЕРИАЛЬНЫХ И НЕМАТЕРИАЛЬНЫХ АКТИВОВ</t>
  </si>
  <si>
    <t>Транспортный налог</t>
  </si>
  <si>
    <t>000 1 06 04000 02 0000 110</t>
  </si>
  <si>
    <t>000 1 16 01133 01 9000 140</t>
  </si>
  <si>
    <t xml:space="preserve">000 2 02 25586 02 0000 150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</si>
  <si>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</si>
  <si>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ДОХОДЫ ОТ ИСПОЛЬЗОВАНИЯ ИМУЩЕСТВА, НАХОДЯЩЕГОСЯ В ГОСУДАРСТВЕННОЙ 
И МУНИЦИПАЛЬНОЙ СОБСТВЕННОСТИ</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</si>
  <si>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</si>
  <si>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</si>
  <si>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</si>
  <si>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</si>
  <si>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</si>
  <si>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</si>
  <si>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</si>
  <si>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</si>
  <si>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</si>
  <si>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</si>
  <si>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</si>
  <si>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</si>
  <si>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</si>
  <si>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</si>
  <si>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</si>
  <si>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</si>
  <si>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</si>
  <si>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</si>
  <si>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</si>
  <si>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</si>
  <si>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</si>
  <si>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</si>
  <si>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</si>
  <si>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</si>
  <si>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</si>
  <si>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</si>
  <si>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</si>
  <si>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</si>
  <si>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</si>
  <si>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</si>
  <si>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</si>
  <si>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</si>
  <si>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</si>
  <si>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</si>
  <si>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</si>
  <si>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</si>
  <si>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</si>
  <si>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</si>
  <si>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</si>
  <si>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</si>
  <si>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</si>
  <si>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</si>
  <si>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</si>
  <si>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</si>
  <si>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</si>
  <si>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</si>
  <si>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</si>
  <si>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</si>
  <si>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</si>
  <si>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</si>
  <si>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000 2 02 25365 02 0000 150</t>
  </si>
  <si>
    <t xml:space="preserve">  
ПРОЧИЕ НЕНАЛОГОВЫЕ ДОХОДЫ
</t>
  </si>
  <si>
    <t>000 1 16 01133 01 0005 140</t>
  </si>
  <si>
    <t>000 1 16 01133 01 0000 140</t>
  </si>
  <si>
    <t>000 1 16 01113 01 0000 140</t>
  </si>
  <si>
    <t>000 1 16 01121 01 0000 140</t>
  </si>
  <si>
    <t>000 1 16 10021 02 0000 140</t>
  </si>
  <si>
    <t>000 1 16 01093 01 0000 140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</si>
  <si>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</si>
  <si>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</si>
  <si>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000 1 16 01123 01 0000 140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</si>
  <si>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</si>
  <si>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</si>
  <si>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</si>
  <si>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</si>
  <si>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</si>
  <si>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</si>
  <si>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</si>
  <si>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</si>
  <si>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000 1 16 01073 01 0011 140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</si>
  <si>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</si>
  <si>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</si>
  <si>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</si>
  <si>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000 1 16 01083 01 9000 140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</si>
  <si>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</si>
  <si>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</si>
  <si>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</si>
  <si>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</si>
  <si>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</si>
  <si>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</si>
  <si>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</si>
  <si>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</si>
  <si>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</si>
  <si>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000 1 13 01992 02 0407 130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</si>
  <si>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</si>
  <si>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</si>
  <si>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</si>
  <si>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</si>
  <si>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</si>
  <si>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000 1 11 09064 01 0000 120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</si>
  <si>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</si>
  <si>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000 1 13 01992 02 0404 130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</si>
  <si>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</si>
  <si>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</si>
  <si>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</si>
  <si>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</si>
  <si>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</si>
  <si>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000 1 16 01143 01 0102 140</t>
  </si>
  <si>
    <t>000 1 16 01143 01 0171 140</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</si>
  <si>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</si>
  <si>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</si>
  <si>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</si>
  <si>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</si>
  <si>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</si>
  <si>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</si>
  <si>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</si>
  <si>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Прочие неналоговые доходы бюджетов субъектов Российской Федерации</t>
  </si>
  <si>
    <t xml:space="preserve">000 1 03 02200 01 0000 110 
</t>
  </si>
  <si>
    <t>000 1 16 01203 01 0014 140</t>
  </si>
  <si>
    <t>000 1 08 07110 01 0103 110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</si>
  <si>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</si>
  <si>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000 1 08 07141 01 0000 110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</si>
  <si>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</si>
  <si>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000 1 08 05000 01 0000 110</t>
  </si>
  <si>
    <t>000 1 12 01000 01 0000 120</t>
  </si>
  <si>
    <t>000 1 13 01992 02 0401 130</t>
  </si>
  <si>
    <t>000 1 16 01073 01 0232 140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</si>
  <si>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</si>
  <si>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000 1 16 01083 01 0121 140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</si>
  <si>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условия обеспечения свободного доступа граждан к водному объекту общего пользования и его береговой полосе)</t>
  </si>
  <si>
    <t>000 1 16 01142 01 0000 140</t>
  </si>
  <si>
    <t>000 1 16 01142 01 9000 140</t>
  </si>
  <si>
    <t>000 1 16 01143 01 0401 140</t>
  </si>
  <si>
    <t>000 1 01 01012 02 1000 110</t>
  </si>
  <si>
    <t>000 1 01 02010 01 1000 110</t>
  </si>
  <si>
    <t>000 1 01 02020 01 1000 110</t>
  </si>
  <si>
    <t>000 1 01 02030 01 1000 110</t>
  </si>
  <si>
    <t>000 1 01 02040 01 1000 110</t>
  </si>
  <si>
    <t>000 1 01 02080 01 1000 110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</si>
  <si>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</si>
  <si>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</si>
  <si>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000 1 05 06000 01 1000 110</t>
  </si>
  <si>
    <t>000 1 06 02010 02 1000 110</t>
  </si>
  <si>
    <t>000 1 06 04011 02 1000 110</t>
  </si>
  <si>
    <t>000 1 06 04012 02 1000 110</t>
  </si>
  <si>
    <t>000 1 06 05000 02 1000 110</t>
  </si>
  <si>
    <t>000 1 07 01020 01 1000 110</t>
  </si>
  <si>
    <t>000 1 07 01080 01 1000 110</t>
  </si>
  <si>
    <t>000 1 07 01090 01 1000 110</t>
  </si>
  <si>
    <t>000 1 07 01130 01 1000 110</t>
  </si>
  <si>
    <t>000 1 07 01140 01 1000 110</t>
  </si>
  <si>
    <t>000 1 07 01150 01 1000 110</t>
  </si>
  <si>
    <t>000 1 07 01160 01 1000 110</t>
  </si>
  <si>
    <t>000 1 07 04010 01 1000 110</t>
  </si>
  <si>
    <t>000 1 07 04020 01 1000 110</t>
  </si>
  <si>
    <t>000 1 07 04030 01 1000 110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</si>
  <si>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</si>
  <si>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000 1 08 05000 01 8001 110</t>
  </si>
  <si>
    <t>000 1 08 05000 01 8002 110</t>
  </si>
  <si>
    <t>000 1 08 07082 01 1000 110</t>
  </si>
  <si>
    <t>000 1 08 07142 01 1000 110</t>
  </si>
  <si>
    <t>000 1 08 07400 01 1000 110</t>
  </si>
  <si>
    <t>000 1 08 07390 01 1000 110</t>
  </si>
  <si>
    <t>000 1 08 07020 01 0000 110</t>
  </si>
  <si>
    <t>000 1 03 02100 01 1000 110</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</si>
  <si>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</si>
  <si>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</si>
  <si>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000 1 12 01010 01 0000 120</t>
  </si>
  <si>
    <t>Плата за выбросы загрязняющих веществ в атмосферный воздух стационарными объектами</t>
  </si>
  <si>
    <t>000 1 12 01030 01 0000 120</t>
  </si>
  <si>
    <t>000 1 12 01041 01 0000 120</t>
  </si>
  <si>
    <t>000 1 12 01042  01 0000 120</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</si>
  <si>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</si>
  <si>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</si>
  <si>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</si>
  <si>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000 1 13 01020 01 8000 130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</si>
  <si>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</si>
  <si>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</si>
  <si>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</si>
  <si>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000 1 14 02022 02 0000 410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</si>
  <si>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</si>
  <si>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самовольное использование лесов, нарушение правил использования лесов для ведения сельского хозяйства, уничтожение лесных ресурсов)</t>
  </si>
  <si>
    <t>000 1 16 01092 01 0000 140</t>
  </si>
  <si>
    <t>000 1 16 01092 01 0005 140</t>
  </si>
  <si>
    <t>000 1 16 01092 01 9000 140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</si>
  <si>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</si>
  <si>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</si>
  <si>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</si>
  <si>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</si>
  <si>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000 1 16 10122 01 0001 140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</si>
  <si>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</si>
  <si>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000 1 08 07380 01 1000 110</t>
  </si>
  <si>
    <t>000 1 08 06000 01 8014 110</t>
  </si>
  <si>
    <t>000 1 17 00000 00 0000 000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</si>
  <si>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</si>
  <si>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</si>
  <si>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</si>
  <si>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</si>
  <si>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</si>
  <si>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</si>
  <si>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</si>
  <si>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</si>
  <si>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</si>
  <si>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</si>
  <si>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</si>
  <si>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</si>
  <si>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</si>
  <si>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</si>
  <si>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</si>
  <si>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</si>
  <si>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</si>
  <si>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</si>
  <si>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</si>
  <si>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</si>
  <si>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</si>
  <si>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</si>
  <si>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000 1 16 01083 01 0003 140</t>
  </si>
  <si>
    <t>000 1 16 01083 01 0026 140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</si>
  <si>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</si>
  <si>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000 1 16 02010 02 0000 140</t>
  </si>
  <si>
    <t>000 1 17 05020 02 0000 180</t>
  </si>
  <si>
    <t>000 1 17 05000 00 0000 180</t>
  </si>
  <si>
    <t>Прочие неналоговые доходы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</si>
  <si>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</si>
  <si>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Субсидии бюджетам субъектов Российской Федерации на реализацию региональных проектов модернизации первичного звена здравоохранения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</si>
  <si>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</si>
  <si>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000 2 02 25385 02 0000 150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</si>
  <si>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</si>
  <si>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000 2 02 25394 02 0000 150</t>
  </si>
  <si>
    <t xml:space="preserve">000 2 02 25750 02 0000 150 </t>
  </si>
  <si>
    <t>Субсидии бюджетам субъектов Российской Федерации на реализацию мероприятий по модернизации школьных систем образования</t>
  </si>
  <si>
    <t xml:space="preserve">000 2 02 25753 02 0000 150 </t>
  </si>
  <si>
    <t xml:space="preserve">000 2 02 25780 02 0000 150 </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</si>
  <si>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</si>
  <si>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000 2 02 35345 02 0000 150</t>
  </si>
  <si>
    <t>Субвенции бюджетам субъектов Российской Федерации на осуществление мер пожарной безопасности и тушение лесных пожаров</t>
  </si>
  <si>
    <t>000 2 02 45363 02 0000 150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</si>
  <si>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</si>
  <si>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000 1 08 07510 01 1000 110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</si>
  <si>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</si>
  <si>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000 1 16 01205 01 0000 140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</si>
  <si>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</si>
  <si>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000 1 12 02102 02 0000 120</t>
  </si>
  <si>
    <t>Сборы за участие в конкурсе (аукционе) на право пользования участками недр местного значения</t>
  </si>
  <si>
    <t>000 1 16 01073 01 9000 140</t>
  </si>
  <si>
    <t>000 1 16 01193 01 0028 140</t>
  </si>
  <si>
    <t>000 1 16 01203 01 0012 140</t>
  </si>
  <si>
    <t>000 1 16 01072 01 0233 140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</si>
  <si>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</si>
  <si>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000 1 12 01010 01 6000 120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</si>
  <si>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</si>
  <si>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</si>
  <si>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</si>
  <si>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</si>
  <si>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</si>
  <si>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</si>
  <si>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</si>
  <si>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000 1 08 07200 01 8039 110</t>
  </si>
  <si>
    <t>000 1 13 01031 01 8020 130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</si>
  <si>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</si>
  <si>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000 1 16 10100 02 0000 140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</si>
  <si>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</si>
  <si>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</si>
  <si>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</si>
  <si>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</si>
  <si>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</si>
  <si>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</si>
  <si>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</si>
  <si>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Государственная пошлина за государственную регистрацию прав, ограничений (обременении) прав на недвижимое имущество и сделок с ним</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</si>
  <si>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</si>
  <si>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000 1 08 07200 01 0000 110</t>
  </si>
  <si>
    <t>Прочие государственные пошлины за государственную регистрацию, а также за совершение прочих юридически значимых действий</t>
  </si>
  <si>
    <t>000 1 08 07510 01 0000 110</t>
  </si>
  <si>
    <t>Плата за негативное воздействие на окружающую среду</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</si>
  <si>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</si>
  <si>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</si>
  <si>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</si>
  <si>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000 1 01 02130 01 1000 110</t>
  </si>
  <si>
    <t>000 1 01 01120 01 1000 110</t>
  </si>
  <si>
    <t>000 1 01 01130 01 1000 110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</si>
  <si>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(сумма платежа (перерасчеты, недоимка и задолженность по соответствующему платежу, в том числе по отмененному)</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</si>
  <si>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</si>
  <si>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000 1 16 18000 02 0000 140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</si>
  <si>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</si>
  <si>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</si>
  <si>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</si>
  <si>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</si>
  <si>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</si>
  <si>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</si>
  <si>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</si>
  <si>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</si>
  <si>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</si>
  <si>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</si>
  <si>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</si>
  <si>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</si>
  <si>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</si>
  <si>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</si>
  <si>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рублей</t>
  </si>
  <si>
    <t xml:space="preserve">Приложение 3.1
к Закону Мурманской области
"Об областном бюджете на 2024 год 
и на плановый период 2025 и 2026 годов"
</t>
  </si>
  <si>
    <t>Сумма</t>
  </si>
  <si>
    <t>Плата за предоставление сведений из Единого государственного реестра недвижимости</t>
  </si>
  <si>
    <t>000 1 13 01031 01 0000 130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</si>
  <si>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</si>
  <si>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</si>
  <si>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000 2 02 25179 02 0000 150</t>
  </si>
  <si>
    <t>Субсидии бюджетам субъектов Российской Федерации на развитие сельского туризма</t>
  </si>
  <si>
    <t>000 2 02 25341 02 0000 150</t>
  </si>
  <si>
    <t>Субсидии бюджетам субъектов Российской Федерации на развитие транспортной инфраструктуры на сельских территориях</t>
  </si>
  <si>
    <t>000 2 02 25372 02 0000 150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</si>
  <si>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</si>
  <si>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</si>
  <si>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</si>
  <si>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000 2 02 25466 02 0000 150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</si>
  <si>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на осуществление мероприятий, направленных на создание некапитальных объектов (быстровозводимых конструкций) отдыха детей и их оздоровления</t>
  </si>
  <si>
    <t>000 2 02 25494 02 0000 150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</si>
  <si>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</si>
  <si>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000 2 02 25501 02 0000 150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</si>
  <si>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</si>
  <si>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000 2 02 25506 02 0000 150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</si>
  <si>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</si>
  <si>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субъектов Российской Федерации на реализацию программы государственной поддержки традиционной хозяйственной деятельности коренных малочисленных народов Российской Федерации, осуществляемой в Арктической зоне Российской Федерации</t>
  </si>
  <si>
    <t xml:space="preserve">000 2 02 25782 02 0000 150 </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</si>
  <si>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</si>
  <si>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</si>
  <si>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</si>
  <si>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 xml:space="preserve">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
</t>
  </si>
  <si>
    <t>Распределение
 доходов областного бюджета по кодам классификации доходов бюджетов
 на плановый период 2025 и 2026 годов</t>
  </si>
  <si>
    <t>Код бюджетной классификации
 Российской Федерации</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</si>
  <si>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</si>
  <si>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</si>
  <si>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</si>
  <si>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
</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</si>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</sst>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
    <numFmt numFmtId="166" formatCode="#,##0.0000"/>
  </numFmts>
  <fonts count="22" x14ac:knownFonts="1">
    <font>
      <sz val="10"/>
      <color rgb="FF000000"/>
      <name val="Times New Roman"/>
      <family val="1"/>
      <charset val="204"/>
    </font>
    <font>
      <sz val="10"/>
      <name val="Arial Cyr"/>
      <charset val="204"/>
    </font>
    <font>
      <sz val="12"/>
      <name val="Times New Roman"/>
      <family val="1"/>
      <charset val="204"/>
    </font>
    <font>
      <sz val="11"/>
      <color theme="1"/>
      <name val="Calibri"/>
      <family val="2"/>
      <charset val="204"/>
      <scheme val="minor"/>
    </font>
    <font>
      <sz val="10"/>
      <color rgb="FF000000"/>
      <name val="Times New Roman"/>
      <family val="1"/>
      <charset val="204"/>
    </font>
    <font>
      <sz val="8"/>
      <color rgb="FF000000"/>
      <name val="Arial"/>
      <family val="2"/>
      <charset val="204"/>
    </font>
    <font>
      <sz val="10"/>
      <color rgb="FF000000"/>
      <name val="Arial"/>
      <family val="2"/>
      <charset val="204"/>
    </font>
    <font>
      <sz val="14"/>
      <name val="Times New Roman"/>
      <family val="1"/>
      <charset val="204"/>
    </font>
    <font>
      <sz val="10"/>
      <color rgb="FF000000"/>
      <name val="Arial Cyr"/>
    </font>
    <font>
      <sz val="10"/>
      <name val="Times New Roman"/>
      <family val="1"/>
      <charset val="204"/>
    </font>
    <font>
      <b/>
      <sz val="10"/>
      <name val="Times New Roman"/>
      <family val="1"/>
      <charset val="204"/>
    </font>
    <font>
      <b/>
      <sz val="12"/>
      <name val="Times New Roman"/>
      <family val="1"/>
      <charset val="204"/>
    </font>
    <font>
      <sz val="10"/>
      <color rgb="FF0070C0"/>
      <name val="Times New Roman"/>
      <family val="1"/>
      <charset val="204"/>
    </font>
    <font>
      <sz val="9"/>
      <color rgb="FF0070C0"/>
      <name val="Times New Roman"/>
      <family val="1"/>
      <charset val="204"/>
    </font>
    <font>
      <sz val="9"/>
      <name val="Times New Roman"/>
      <family val="1"/>
      <charset val="204"/>
    </font>
    <font>
      <sz val="11"/>
      <color rgb="FF000000"/>
      <name val="Calibri"/>
      <family val="2"/>
      <charset val="204"/>
      <scheme val="minor"/>
    </font>
    <font>
      <sz val="12"/>
      <color rgb="FF000000"/>
      <name val="Times New Roman"/>
      <family val="1"/>
      <charset val="204"/>
    </font>
    <font>
      <b/>
      <sz val="9"/>
      <name val="Times New Roman"/>
      <family val="1"/>
      <charset val="204"/>
    </font>
    <font>
      <sz val="9"/>
      <color theme="1"/>
      <name val="Times New Roman"/>
      <family val="1"/>
      <charset val="204"/>
    </font>
    <font>
      <sz val="9"/>
      <color theme="1" tint="4.9989318521683403E-2"/>
      <name val="Times New Roman"/>
      <family val="1"/>
      <charset val="204"/>
    </font>
    <font>
      <sz val="9"/>
      <color rgb="FFFF0000"/>
      <name val="Times New Roman"/>
      <family val="1"/>
      <charset val="204"/>
    </font>
    <font>
      <sz val="10"/>
      <color rgb="FF00B05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CCCC"/>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D9D9D9"/>
      </left>
      <right style="thin">
        <color rgb="FFBFBFBF"/>
      </right>
      <top/>
      <bottom style="thin">
        <color rgb="FFD9D9D9"/>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FBFBF"/>
      </left>
      <right style="thin">
        <color rgb="FFD9D9D9"/>
      </right>
      <top/>
      <bottom style="thin">
        <color rgb="FFD9D9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top" wrapText="1"/>
    </xf>
    <xf numFmtId="0" fontId="1" fillId="0" borderId="0"/>
    <xf numFmtId="0" fontId="3" fillId="0" borderId="0"/>
    <xf numFmtId="0" fontId="4" fillId="0" borderId="0">
      <alignment vertical="top" wrapText="1"/>
    </xf>
    <xf numFmtId="49" fontId="5" fillId="0" borderId="1">
      <alignment horizontal="center"/>
    </xf>
    <xf numFmtId="0" fontId="6" fillId="0" borderId="0">
      <alignment horizontal="left" vertical="top" wrapText="1"/>
    </xf>
    <xf numFmtId="4" fontId="6" fillId="0" borderId="2">
      <alignment horizontal="right" vertical="top" shrinkToFit="1"/>
    </xf>
    <xf numFmtId="0" fontId="5" fillId="0" borderId="3">
      <alignment horizontal="left" wrapText="1" indent="2"/>
    </xf>
    <xf numFmtId="49" fontId="8" fillId="3" borderId="1">
      <alignment horizontal="left" vertical="top" shrinkToFit="1"/>
      <protection locked="0"/>
    </xf>
    <xf numFmtId="164" fontId="8" fillId="0" borderId="1">
      <alignment horizontal="left" vertical="top" shrinkToFit="1"/>
      <protection locked="0"/>
    </xf>
    <xf numFmtId="165" fontId="8" fillId="0" borderId="1">
      <alignment horizontal="left" vertical="top" wrapText="1"/>
      <protection locked="0"/>
    </xf>
    <xf numFmtId="49" fontId="8" fillId="0" borderId="1">
      <alignment horizontal="left" vertical="top" wrapText="1"/>
      <protection locked="0"/>
    </xf>
    <xf numFmtId="0" fontId="8" fillId="0" borderId="6">
      <alignment horizontal="left" vertical="top" wrapText="1"/>
    </xf>
    <xf numFmtId="49" fontId="5" fillId="0" borderId="1">
      <alignment horizontal="center"/>
    </xf>
    <xf numFmtId="0" fontId="15" fillId="0" borderId="0"/>
    <xf numFmtId="1" fontId="6" fillId="0" borderId="1">
      <alignment horizontal="center" vertical="center" shrinkToFit="1"/>
    </xf>
  </cellStyleXfs>
  <cellXfs count="84">
    <xf numFmtId="0" fontId="0" fillId="0" borderId="0" xfId="0" applyFont="1" applyFill="1" applyAlignment="1">
      <alignment vertical="top" wrapText="1"/>
    </xf>
    <xf numFmtId="0" fontId="7" fillId="0" borderId="0" xfId="0" applyFont="1" applyFill="1" applyAlignment="1">
      <alignment horizontal="left" vertical="center" wrapText="1"/>
    </xf>
    <xf numFmtId="0" fontId="9" fillId="0" borderId="0" xfId="0" applyFont="1" applyFill="1" applyAlignment="1">
      <alignment wrapText="1"/>
    </xf>
    <xf numFmtId="0" fontId="9" fillId="0" borderId="0" xfId="0" applyNumberFormat="1" applyFont="1" applyFill="1" applyAlignment="1">
      <alignment horizontal="justify" vertical="top" wrapText="1"/>
    </xf>
    <xf numFmtId="0" fontId="9" fillId="0" borderId="0" xfId="0" applyFont="1" applyFill="1" applyAlignment="1">
      <alignment vertical="top" wrapText="1"/>
    </xf>
    <xf numFmtId="0" fontId="10"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Alignment="1">
      <alignment wrapText="1"/>
    </xf>
    <xf numFmtId="0" fontId="9" fillId="2" borderId="0" xfId="0" applyFont="1" applyFill="1" applyAlignment="1">
      <alignment vertical="top" wrapText="1"/>
    </xf>
    <xf numFmtId="0" fontId="12" fillId="0" borderId="0" xfId="0" applyFont="1" applyFill="1" applyAlignment="1">
      <alignment wrapText="1"/>
    </xf>
    <xf numFmtId="0" fontId="9" fillId="2" borderId="0" xfId="0" applyFont="1" applyFill="1" applyAlignment="1">
      <alignment wrapText="1"/>
    </xf>
    <xf numFmtId="0" fontId="13" fillId="0" borderId="0" xfId="0" applyFont="1" applyFill="1" applyAlignment="1">
      <alignment wrapText="1"/>
    </xf>
    <xf numFmtId="0" fontId="12" fillId="2" borderId="0" xfId="0" applyFont="1" applyFill="1" applyAlignment="1">
      <alignment wrapText="1"/>
    </xf>
    <xf numFmtId="4" fontId="9" fillId="0" borderId="0" xfId="0" applyNumberFormat="1" applyFont="1" applyFill="1" applyAlignment="1">
      <alignment wrapText="1"/>
    </xf>
    <xf numFmtId="4" fontId="13" fillId="0" borderId="0" xfId="0" applyNumberFormat="1" applyFont="1" applyFill="1" applyAlignment="1">
      <alignment wrapText="1"/>
    </xf>
    <xf numFmtId="166" fontId="2" fillId="2" borderId="0" xfId="0" applyNumberFormat="1" applyFont="1" applyFill="1" applyAlignment="1">
      <alignment horizontal="right" vertical="top" wrapText="1"/>
    </xf>
    <xf numFmtId="0" fontId="17" fillId="2" borderId="9" xfId="0" applyNumberFormat="1" applyFont="1" applyFill="1" applyBorder="1" applyAlignment="1" applyProtection="1">
      <alignment horizontal="center" vertical="center" wrapText="1"/>
      <protection locked="0"/>
    </xf>
    <xf numFmtId="0" fontId="17" fillId="0" borderId="0" xfId="0" applyNumberFormat="1" applyFont="1" applyFill="1" applyBorder="1" applyAlignment="1">
      <alignment horizontal="justify" vertical="top" wrapText="1"/>
    </xf>
    <xf numFmtId="0" fontId="17" fillId="2" borderId="0" xfId="0" applyFont="1" applyFill="1" applyBorder="1" applyAlignment="1">
      <alignment horizontal="center" vertical="top" wrapText="1"/>
    </xf>
    <xf numFmtId="0" fontId="14" fillId="2" borderId="0" xfId="0" applyFont="1" applyFill="1" applyBorder="1" applyAlignment="1">
      <alignment horizontal="center" vertical="top" wrapText="1"/>
    </xf>
    <xf numFmtId="0" fontId="17" fillId="0" borderId="0" xfId="0" applyNumberFormat="1" applyFont="1" applyFill="1" applyBorder="1" applyAlignment="1">
      <alignment horizontal="center" vertical="top" wrapText="1"/>
    </xf>
    <xf numFmtId="0" fontId="14" fillId="0" borderId="0" xfId="0" applyNumberFormat="1" applyFont="1" applyFill="1" applyBorder="1" applyAlignment="1">
      <alignment horizontal="justify" vertical="top" wrapText="1"/>
    </xf>
    <xf numFmtId="0" fontId="18" fillId="0" borderId="0" xfId="0" applyNumberFormat="1" applyFont="1" applyFill="1" applyBorder="1" applyAlignment="1">
      <alignment horizontal="center" vertical="top" wrapText="1"/>
    </xf>
    <xf numFmtId="0" fontId="18" fillId="0" borderId="0" xfId="0" applyNumberFormat="1" applyFont="1" applyFill="1" applyBorder="1" applyAlignment="1">
      <alignment horizontal="justify" vertical="top" wrapText="1"/>
    </xf>
    <xf numFmtId="0" fontId="17" fillId="0" borderId="0" xfId="0" applyFont="1" applyFill="1" applyBorder="1" applyAlignment="1">
      <alignment horizontal="center" vertical="top" wrapText="1"/>
    </xf>
    <xf numFmtId="0" fontId="14" fillId="0" borderId="0" xfId="0" applyFont="1" applyFill="1" applyBorder="1" applyAlignment="1">
      <alignment horizontal="center" vertical="top" wrapText="1"/>
    </xf>
    <xf numFmtId="0" fontId="17" fillId="0" borderId="0" xfId="0" applyNumberFormat="1" applyFont="1" applyFill="1" applyBorder="1" applyAlignment="1">
      <alignment horizontal="justify" wrapText="1"/>
    </xf>
    <xf numFmtId="0" fontId="17" fillId="0" borderId="0" xfId="0" applyFont="1" applyFill="1" applyBorder="1" applyAlignment="1">
      <alignment horizontal="center" wrapText="1"/>
    </xf>
    <xf numFmtId="0" fontId="14" fillId="0" borderId="0" xfId="0" applyNumberFormat="1" applyFont="1" applyFill="1" applyBorder="1" applyAlignment="1">
      <alignment horizontal="center" vertical="top" wrapText="1"/>
    </xf>
    <xf numFmtId="49" fontId="14" fillId="0" borderId="0" xfId="0" applyNumberFormat="1" applyFont="1" applyFill="1" applyBorder="1" applyAlignment="1">
      <alignment horizontal="center" vertical="top" wrapText="1"/>
    </xf>
    <xf numFmtId="0" fontId="17" fillId="0" borderId="0" xfId="0" applyNumberFormat="1" applyFont="1" applyFill="1" applyBorder="1" applyAlignment="1">
      <alignment horizontal="justify"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49" fontId="14" fillId="0" borderId="0" xfId="0" applyNumberFormat="1" applyFont="1" applyFill="1" applyBorder="1" applyAlignment="1">
      <alignment horizontal="justify" vertical="top" wrapText="1"/>
    </xf>
    <xf numFmtId="0" fontId="14" fillId="0" borderId="0" xfId="0" applyNumberFormat="1" applyFont="1" applyFill="1" applyBorder="1" applyAlignment="1">
      <alignment horizontal="justify" vertical="top"/>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0" xfId="0" applyNumberFormat="1" applyFont="1" applyFill="1" applyBorder="1" applyAlignment="1">
      <alignment horizontal="justify" vertical="top" wrapText="1"/>
    </xf>
    <xf numFmtId="0" fontId="17" fillId="0" borderId="0" xfId="0" applyNumberFormat="1" applyFont="1" applyFill="1" applyBorder="1" applyAlignment="1">
      <alignment horizontal="left" vertical="center" wrapText="1"/>
    </xf>
    <xf numFmtId="0" fontId="14" fillId="2" borderId="0" xfId="0" applyNumberFormat="1" applyFont="1" applyFill="1" applyBorder="1" applyAlignment="1">
      <alignment horizontal="justify" vertical="top" wrapText="1"/>
    </xf>
    <xf numFmtId="0" fontId="14" fillId="2" borderId="0" xfId="0" applyNumberFormat="1" applyFont="1" applyFill="1" applyBorder="1" applyAlignment="1">
      <alignment horizontal="left" vertical="top" wrapText="1"/>
    </xf>
    <xf numFmtId="0" fontId="14" fillId="2" borderId="0" xfId="0" applyFont="1" applyFill="1" applyBorder="1" applyAlignment="1" applyProtection="1">
      <alignment horizontal="center" vertical="top" wrapText="1"/>
      <protection locked="0"/>
    </xf>
    <xf numFmtId="0" fontId="14" fillId="2" borderId="0" xfId="0" applyNumberFormat="1" applyFont="1" applyFill="1" applyBorder="1" applyAlignment="1" applyProtection="1">
      <alignment horizontal="left" vertical="top" wrapText="1"/>
      <protection locked="0"/>
    </xf>
    <xf numFmtId="0" fontId="18" fillId="2" borderId="0" xfId="4"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left" vertical="top" wrapText="1"/>
      <protection locked="0"/>
    </xf>
    <xf numFmtId="0" fontId="14" fillId="0" borderId="0" xfId="0" applyNumberFormat="1" applyFont="1" applyFill="1" applyBorder="1" applyAlignment="1">
      <alignment horizontal="left" vertical="top" wrapText="1"/>
    </xf>
    <xf numFmtId="0" fontId="18" fillId="0" borderId="0" xfId="0" applyNumberFormat="1" applyFont="1" applyFill="1" applyBorder="1" applyAlignment="1">
      <alignment horizontal="left" vertical="top" wrapText="1"/>
    </xf>
    <xf numFmtId="0" fontId="17" fillId="0" borderId="0" xfId="0" applyNumberFormat="1" applyFont="1" applyFill="1" applyBorder="1" applyAlignment="1">
      <alignment horizontal="left" vertical="top" wrapText="1"/>
    </xf>
    <xf numFmtId="4" fontId="17" fillId="2" borderId="0" xfId="0" applyNumberFormat="1" applyFont="1" applyFill="1" applyBorder="1" applyAlignment="1">
      <alignment horizontal="right" vertical="top" wrapText="1"/>
    </xf>
    <xf numFmtId="4" fontId="14" fillId="2" borderId="0" xfId="0" applyNumberFormat="1" applyFont="1" applyFill="1" applyBorder="1" applyAlignment="1">
      <alignment horizontal="right" vertical="top" wrapText="1"/>
    </xf>
    <xf numFmtId="4" fontId="20" fillId="2" borderId="0" xfId="0" applyNumberFormat="1" applyFont="1" applyFill="1" applyBorder="1" applyAlignment="1">
      <alignment horizontal="right" vertical="top" wrapText="1"/>
    </xf>
    <xf numFmtId="4" fontId="17" fillId="0" borderId="0" xfId="0" applyNumberFormat="1" applyFont="1" applyFill="1" applyBorder="1" applyAlignment="1">
      <alignment horizontal="right" vertical="top" wrapText="1"/>
    </xf>
    <xf numFmtId="4" fontId="14" fillId="0" borderId="0" xfId="0" applyNumberFormat="1" applyFont="1" applyFill="1" applyBorder="1" applyAlignment="1">
      <alignment horizontal="right" vertical="top" wrapText="1"/>
    </xf>
    <xf numFmtId="4" fontId="14" fillId="0" borderId="0" xfId="0" applyNumberFormat="1" applyFont="1" applyFill="1" applyBorder="1" applyAlignment="1">
      <alignment horizontal="right" vertical="top"/>
    </xf>
    <xf numFmtId="4" fontId="14" fillId="2" borderId="0" xfId="0" applyNumberFormat="1" applyFont="1" applyFill="1" applyBorder="1" applyAlignment="1">
      <alignment horizontal="right" vertical="top"/>
    </xf>
    <xf numFmtId="4" fontId="9" fillId="2" borderId="0" xfId="0" applyNumberFormat="1" applyFont="1" applyFill="1" applyAlignment="1">
      <alignment vertical="top" wrapText="1"/>
    </xf>
    <xf numFmtId="2" fontId="10" fillId="0" borderId="0" xfId="0" applyNumberFormat="1" applyFont="1" applyFill="1" applyBorder="1" applyAlignment="1">
      <alignment vertical="center" wrapText="1"/>
    </xf>
    <xf numFmtId="4" fontId="10"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wrapText="1"/>
    </xf>
    <xf numFmtId="0" fontId="12" fillId="0" borderId="0" xfId="0" applyFont="1" applyFill="1" applyBorder="1" applyAlignment="1">
      <alignment wrapText="1"/>
    </xf>
    <xf numFmtId="0" fontId="10" fillId="0" borderId="0" xfId="0" applyFont="1" applyFill="1" applyBorder="1" applyAlignment="1">
      <alignment vertical="center" wrapText="1"/>
    </xf>
    <xf numFmtId="4" fontId="9" fillId="0" borderId="0" xfId="0" applyNumberFormat="1" applyFont="1" applyFill="1" applyBorder="1" applyAlignment="1">
      <alignment vertical="center" wrapText="1"/>
    </xf>
    <xf numFmtId="4" fontId="9" fillId="0" borderId="0" xfId="0" applyNumberFormat="1" applyFont="1" applyFill="1" applyBorder="1" applyAlignment="1">
      <alignment wrapText="1"/>
    </xf>
    <xf numFmtId="4" fontId="12" fillId="0" borderId="0" xfId="0" applyNumberFormat="1" applyFont="1" applyFill="1" applyBorder="1" applyAlignment="1">
      <alignment wrapText="1"/>
    </xf>
    <xf numFmtId="0" fontId="13" fillId="0" borderId="0" xfId="0" applyFont="1" applyFill="1" applyBorder="1" applyAlignment="1">
      <alignment wrapText="1"/>
    </xf>
    <xf numFmtId="0" fontId="9" fillId="0" borderId="0" xfId="0" applyFont="1" applyFill="1" applyBorder="1" applyAlignment="1">
      <alignment vertical="top" wrapText="1"/>
    </xf>
    <xf numFmtId="4" fontId="9" fillId="0" borderId="0" xfId="0" applyNumberFormat="1" applyFont="1" applyFill="1" applyBorder="1" applyAlignment="1">
      <alignment vertical="top" wrapText="1"/>
    </xf>
    <xf numFmtId="0" fontId="10" fillId="0" borderId="0" xfId="0" applyFont="1" applyFill="1" applyBorder="1" applyAlignment="1">
      <alignment wrapText="1"/>
    </xf>
    <xf numFmtId="0" fontId="14" fillId="0" borderId="0" xfId="0" applyFont="1" applyFill="1" applyBorder="1" applyAlignment="1">
      <alignment horizontal="left" vertical="top" wrapText="1"/>
    </xf>
    <xf numFmtId="0" fontId="9" fillId="2" borderId="0" xfId="0" applyFont="1" applyFill="1" applyBorder="1" applyAlignment="1">
      <alignment wrapText="1"/>
    </xf>
    <xf numFmtId="4" fontId="9" fillId="2" borderId="0" xfId="0" applyNumberFormat="1" applyFont="1" applyFill="1" applyBorder="1" applyAlignment="1">
      <alignment wrapText="1"/>
    </xf>
    <xf numFmtId="0" fontId="12" fillId="2" borderId="0" xfId="0" applyFont="1" applyFill="1" applyBorder="1" applyAlignment="1">
      <alignment wrapText="1"/>
    </xf>
    <xf numFmtId="0" fontId="14" fillId="0" borderId="0" xfId="0" applyFont="1" applyFill="1" applyBorder="1" applyAlignment="1">
      <alignment vertical="top" wrapText="1"/>
    </xf>
    <xf numFmtId="4" fontId="9" fillId="2" borderId="0" xfId="0" applyNumberFormat="1" applyFont="1" applyFill="1" applyBorder="1" applyAlignment="1">
      <alignment vertical="top" wrapText="1"/>
    </xf>
    <xf numFmtId="0" fontId="9" fillId="2" borderId="0" xfId="0" applyFont="1" applyFill="1" applyBorder="1" applyAlignment="1">
      <alignment vertical="top" wrapText="1"/>
    </xf>
    <xf numFmtId="4" fontId="21" fillId="0" borderId="0" xfId="0" applyNumberFormat="1" applyFont="1" applyFill="1" applyBorder="1" applyAlignment="1">
      <alignment horizontal="right" vertical="top" wrapText="1"/>
    </xf>
    <xf numFmtId="0" fontId="16" fillId="0" borderId="0" xfId="0" applyFont="1" applyFill="1" applyAlignment="1">
      <alignment vertical="top" wrapText="1"/>
    </xf>
    <xf numFmtId="166" fontId="17" fillId="2" borderId="7" xfId="0" applyNumberFormat="1" applyFont="1" applyFill="1" applyBorder="1" applyAlignment="1" applyProtection="1">
      <alignment horizontal="center" vertical="center" wrapText="1"/>
      <protection locked="0"/>
    </xf>
    <xf numFmtId="166" fontId="17" fillId="2" borderId="8"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4" fillId="0" borderId="5" xfId="0" applyFont="1" applyFill="1" applyBorder="1" applyAlignment="1">
      <alignment vertical="center" wrapText="1"/>
    </xf>
    <xf numFmtId="0" fontId="17" fillId="0" borderId="4" xfId="0" applyNumberFormat="1" applyFont="1" applyFill="1" applyBorder="1" applyAlignment="1">
      <alignment horizontal="center" vertical="center" wrapText="1"/>
    </xf>
  </cellXfs>
  <cellStyles count="16">
    <cellStyle name="ex60" xfId="12"/>
    <cellStyle name="ex68" xfId="6"/>
    <cellStyle name="st11" xfId="8"/>
    <cellStyle name="st12" xfId="11"/>
    <cellStyle name="st13" xfId="9"/>
    <cellStyle name="st14" xfId="10"/>
    <cellStyle name="xl_footer" xfId="5"/>
    <cellStyle name="xl27" xfId="15"/>
    <cellStyle name="xl31" xfId="7"/>
    <cellStyle name="xl43" xfId="13"/>
    <cellStyle name="xl51" xfId="14"/>
    <cellStyle name="xl52" xfId="4"/>
    <cellStyle name="Обычный" xfId="0" builtinId="0"/>
    <cellStyle name="Обычный 2" xfId="1"/>
    <cellStyle name="Обычный 3" xfId="3"/>
    <cellStyle name="Обычный 7" xfId="2"/>
  </cellStyles>
  <dxfs count="0"/>
  <tableStyles count="0" defaultTableStyle="TableStyleMedium9" defaultPivotStyle="PivotStyleLight16"/>
  <colors>
    <mruColors>
      <color rgb="FF0000FF"/>
      <color rgb="FFCCFFFF"/>
      <color rgb="FF99FF33"/>
      <color rgb="FF99FF99"/>
      <color rgb="FF0033CC"/>
      <color rgb="FF590AE6"/>
      <color rgb="FF00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26"/>
  <sheetViews>
    <sheetView showGridLines="0" tabSelected="1" view="pageBreakPreview" topLeftCell="A201" zoomScale="74" zoomScaleNormal="100" zoomScaleSheetLayoutView="74" workbookViewId="0">
      <selection activeCell="A209" sqref="A209"/>
    </sheetView>
  </sheetViews>
  <sheetFormatPr defaultColWidth="9.33203125" defaultRowHeight="15.75" outlineLevelRow="2" x14ac:dyDescent="0.2"/>
  <cols>
    <col min="1" max="1" width="68.83203125" style="3" customWidth="1"/>
    <col min="2" max="2" width="44.5" style="4" customWidth="1"/>
    <col min="3" max="3" width="24.83203125" style="15" customWidth="1"/>
    <col min="4" max="4" width="23.5" style="15" customWidth="1"/>
    <col min="5" max="5" width="19.33203125" style="4" customWidth="1"/>
    <col min="6" max="6" width="18.83203125" style="4" customWidth="1"/>
    <col min="7" max="7" width="12.6640625" style="4" bestFit="1" customWidth="1"/>
    <col min="8" max="8" width="9.33203125" style="4"/>
    <col min="9" max="9" width="12.6640625" style="4" bestFit="1" customWidth="1"/>
    <col min="10" max="250" width="9.33203125" style="4"/>
    <col min="251" max="251" width="19.33203125" style="4" bestFit="1" customWidth="1"/>
    <col min="252" max="16384" width="9.33203125" style="4"/>
  </cols>
  <sheetData>
    <row r="1" spans="1:5" ht="99" customHeight="1" x14ac:dyDescent="0.2">
      <c r="B1" s="1"/>
      <c r="C1" s="77" t="s">
        <v>595</v>
      </c>
      <c r="D1" s="77"/>
    </row>
    <row r="2" spans="1:5" ht="50.25" customHeight="1" x14ac:dyDescent="0.2">
      <c r="A2" s="80" t="s">
        <v>623</v>
      </c>
      <c r="B2" s="80"/>
      <c r="C2" s="80"/>
      <c r="D2" s="80"/>
    </row>
    <row r="4" spans="1:5" ht="17.45" customHeight="1" x14ac:dyDescent="0.2">
      <c r="D4" s="15" t="s">
        <v>594</v>
      </c>
    </row>
    <row r="5" spans="1:5" ht="21" customHeight="1" x14ac:dyDescent="0.2">
      <c r="A5" s="83" t="s">
        <v>1</v>
      </c>
      <c r="B5" s="81" t="s">
        <v>624</v>
      </c>
      <c r="C5" s="78" t="s">
        <v>596</v>
      </c>
      <c r="D5" s="79"/>
    </row>
    <row r="6" spans="1:5" ht="33.75" customHeight="1" x14ac:dyDescent="0.2">
      <c r="A6" s="82"/>
      <c r="B6" s="82"/>
      <c r="C6" s="16">
        <v>2025</v>
      </c>
      <c r="D6" s="16">
        <v>2026</v>
      </c>
    </row>
    <row r="7" spans="1:5" s="5" customFormat="1" ht="18" customHeight="1" x14ac:dyDescent="0.2">
      <c r="A7" s="17" t="s">
        <v>2</v>
      </c>
      <c r="B7" s="18" t="s">
        <v>3</v>
      </c>
      <c r="C7" s="48">
        <f>C8+C87</f>
        <v>117904705872</v>
      </c>
      <c r="D7" s="48">
        <f>D8+D87</f>
        <v>124388402822</v>
      </c>
      <c r="E7" s="56"/>
    </row>
    <row r="8" spans="1:5" s="5" customFormat="1" ht="18.75" customHeight="1" x14ac:dyDescent="0.2">
      <c r="A8" s="17" t="s">
        <v>4</v>
      </c>
      <c r="B8" s="19" t="s">
        <v>0</v>
      </c>
      <c r="C8" s="48">
        <f>C9+C22+C36+C38+C44+C55</f>
        <v>116934572214</v>
      </c>
      <c r="D8" s="48">
        <f>D9+D22+D36+D38+D44+D55</f>
        <v>123405371014</v>
      </c>
      <c r="E8" s="57"/>
    </row>
    <row r="9" spans="1:5" s="6" customFormat="1" ht="16.5" customHeight="1" x14ac:dyDescent="0.2">
      <c r="A9" s="17" t="s">
        <v>5</v>
      </c>
      <c r="B9" s="20" t="s">
        <v>6</v>
      </c>
      <c r="C9" s="48">
        <f>C10+C14</f>
        <v>100516305400</v>
      </c>
      <c r="D9" s="48">
        <f>D10+D14</f>
        <v>105340436100</v>
      </c>
      <c r="E9" s="58"/>
    </row>
    <row r="10" spans="1:5" s="5" customFormat="1" ht="15.75" customHeight="1" x14ac:dyDescent="0.2">
      <c r="A10" s="17" t="s">
        <v>7</v>
      </c>
      <c r="B10" s="20" t="s">
        <v>8</v>
      </c>
      <c r="C10" s="51">
        <f>SUM(C11:C13)</f>
        <v>62268919200</v>
      </c>
      <c r="D10" s="51">
        <f>SUM(D11:D13)</f>
        <v>65634202900</v>
      </c>
      <c r="E10" s="57"/>
    </row>
    <row r="11" spans="1:5" s="2" customFormat="1" ht="120" x14ac:dyDescent="0.2">
      <c r="A11" s="21" t="s">
        <v>558</v>
      </c>
      <c r="B11" s="22" t="s">
        <v>430</v>
      </c>
      <c r="C11" s="52">
        <v>28003561500</v>
      </c>
      <c r="D11" s="52">
        <v>29036291000</v>
      </c>
      <c r="E11" s="59"/>
    </row>
    <row r="12" spans="1:5" s="9" customFormat="1" ht="120" x14ac:dyDescent="0.2">
      <c r="A12" s="21" t="s">
        <v>578</v>
      </c>
      <c r="B12" s="22" t="s">
        <v>575</v>
      </c>
      <c r="C12" s="52">
        <v>12028863700</v>
      </c>
      <c r="D12" s="52"/>
      <c r="E12" s="60"/>
    </row>
    <row r="13" spans="1:5" s="9" customFormat="1" ht="108" x14ac:dyDescent="0.2">
      <c r="A13" s="21" t="s">
        <v>577</v>
      </c>
      <c r="B13" s="22" t="s">
        <v>576</v>
      </c>
      <c r="C13" s="52">
        <v>22236494000</v>
      </c>
      <c r="D13" s="52">
        <v>36597911900</v>
      </c>
      <c r="E13" s="60"/>
    </row>
    <row r="14" spans="1:5" s="5" customFormat="1" ht="12.75" x14ac:dyDescent="0.2">
      <c r="A14" s="17" t="s">
        <v>9</v>
      </c>
      <c r="B14" s="20" t="s">
        <v>10</v>
      </c>
      <c r="C14" s="51">
        <f>SUM(C15:C21)</f>
        <v>38247386200</v>
      </c>
      <c r="D14" s="51">
        <f>SUM(D15:D21)</f>
        <v>39706233200</v>
      </c>
      <c r="E14" s="61"/>
    </row>
    <row r="15" spans="1:5" s="2" customFormat="1" ht="84" outlineLevel="1" x14ac:dyDescent="0.2">
      <c r="A15" s="21" t="s">
        <v>559</v>
      </c>
      <c r="B15" s="22" t="s">
        <v>431</v>
      </c>
      <c r="C15" s="53">
        <v>35431226100</v>
      </c>
      <c r="D15" s="53">
        <v>36787426700</v>
      </c>
      <c r="E15" s="59"/>
    </row>
    <row r="16" spans="1:5" s="2" customFormat="1" ht="84" outlineLevel="1" x14ac:dyDescent="0.2">
      <c r="A16" s="21" t="s">
        <v>487</v>
      </c>
      <c r="B16" s="22" t="s">
        <v>432</v>
      </c>
      <c r="C16" s="53">
        <v>65334000</v>
      </c>
      <c r="D16" s="53">
        <v>67947400</v>
      </c>
      <c r="E16" s="59"/>
    </row>
    <row r="17" spans="1:5" s="2" customFormat="1" ht="48" outlineLevel="1" x14ac:dyDescent="0.2">
      <c r="A17" s="21" t="s">
        <v>436</v>
      </c>
      <c r="B17" s="22" t="s">
        <v>433</v>
      </c>
      <c r="C17" s="53">
        <v>222734000</v>
      </c>
      <c r="D17" s="53">
        <v>231643400</v>
      </c>
      <c r="E17" s="59"/>
    </row>
    <row r="18" spans="1:5" s="2" customFormat="1" ht="72" outlineLevel="1" x14ac:dyDescent="0.2">
      <c r="A18" s="21" t="s">
        <v>437</v>
      </c>
      <c r="B18" s="22" t="s">
        <v>434</v>
      </c>
      <c r="C18" s="53">
        <v>601274800</v>
      </c>
      <c r="D18" s="53">
        <v>625325800</v>
      </c>
      <c r="E18" s="59"/>
    </row>
    <row r="19" spans="1:5" s="2" customFormat="1" ht="96" outlineLevel="1" x14ac:dyDescent="0.2">
      <c r="A19" s="23" t="s">
        <v>560</v>
      </c>
      <c r="B19" s="22" t="s">
        <v>435</v>
      </c>
      <c r="C19" s="53">
        <v>1016704000</v>
      </c>
      <c r="D19" s="53">
        <v>1057372100</v>
      </c>
      <c r="E19" s="59"/>
    </row>
    <row r="20" spans="1:5" s="2" customFormat="1" ht="48" outlineLevel="1" x14ac:dyDescent="0.2">
      <c r="A20" s="23" t="s">
        <v>571</v>
      </c>
      <c r="B20" s="22" t="s">
        <v>574</v>
      </c>
      <c r="C20" s="53">
        <v>250000000</v>
      </c>
      <c r="D20" s="53">
        <v>250000000</v>
      </c>
      <c r="E20" s="59"/>
    </row>
    <row r="21" spans="1:5" s="2" customFormat="1" ht="48" outlineLevel="1" x14ac:dyDescent="0.2">
      <c r="A21" s="23" t="s">
        <v>572</v>
      </c>
      <c r="B21" s="22" t="s">
        <v>573</v>
      </c>
      <c r="C21" s="53">
        <v>660113300</v>
      </c>
      <c r="D21" s="53">
        <v>686517800</v>
      </c>
      <c r="E21" s="59"/>
    </row>
    <row r="22" spans="1:5" s="6" customFormat="1" ht="24" x14ac:dyDescent="0.2">
      <c r="A22" s="17" t="s">
        <v>11</v>
      </c>
      <c r="B22" s="24" t="s">
        <v>12</v>
      </c>
      <c r="C22" s="51">
        <f>SUM(C23:C35)</f>
        <v>4707236140</v>
      </c>
      <c r="D22" s="51">
        <f>SUM(D23:D35)</f>
        <v>4898129780</v>
      </c>
      <c r="E22" s="58"/>
    </row>
    <row r="23" spans="1:5" s="6" customFormat="1" ht="48" outlineLevel="1" x14ac:dyDescent="0.2">
      <c r="A23" s="21" t="s">
        <v>462</v>
      </c>
      <c r="B23" s="25" t="s">
        <v>461</v>
      </c>
      <c r="C23" s="53">
        <v>24164770</v>
      </c>
      <c r="D23" s="53">
        <v>24165000</v>
      </c>
      <c r="E23" s="62"/>
    </row>
    <row r="24" spans="1:5" s="2" customFormat="1" ht="144" outlineLevel="1" x14ac:dyDescent="0.2">
      <c r="A24" s="21" t="s">
        <v>491</v>
      </c>
      <c r="B24" s="25" t="s">
        <v>119</v>
      </c>
      <c r="C24" s="53">
        <v>1147264900</v>
      </c>
      <c r="D24" s="53">
        <v>1211478800</v>
      </c>
      <c r="E24" s="59"/>
    </row>
    <row r="25" spans="1:5" s="2" customFormat="1" ht="180" outlineLevel="1" x14ac:dyDescent="0.2">
      <c r="A25" s="21" t="s">
        <v>492</v>
      </c>
      <c r="B25" s="25" t="s">
        <v>127</v>
      </c>
      <c r="C25" s="53">
        <v>427809000</v>
      </c>
      <c r="D25" s="53">
        <v>451754000</v>
      </c>
      <c r="E25" s="59"/>
    </row>
    <row r="26" spans="1:5" s="6" customFormat="1" ht="84" outlineLevel="1" x14ac:dyDescent="0.2">
      <c r="A26" s="21" t="s">
        <v>561</v>
      </c>
      <c r="B26" s="25" t="s">
        <v>200</v>
      </c>
      <c r="C26" s="53">
        <v>1183500</v>
      </c>
      <c r="D26" s="53">
        <v>1248100</v>
      </c>
      <c r="E26" s="58"/>
    </row>
    <row r="27" spans="1:5" s="6" customFormat="1" ht="72" outlineLevel="1" x14ac:dyDescent="0.2">
      <c r="A27" s="21" t="s">
        <v>562</v>
      </c>
      <c r="B27" s="25" t="s">
        <v>414</v>
      </c>
      <c r="C27" s="53">
        <v>12300</v>
      </c>
      <c r="D27" s="53">
        <v>12800</v>
      </c>
      <c r="E27" s="58"/>
    </row>
    <row r="28" spans="1:5" s="6" customFormat="1" ht="60" outlineLevel="1" x14ac:dyDescent="0.2">
      <c r="A28" s="21" t="s">
        <v>563</v>
      </c>
      <c r="B28" s="25" t="s">
        <v>201</v>
      </c>
      <c r="C28" s="52">
        <v>1046000</v>
      </c>
      <c r="D28" s="52">
        <v>1104700</v>
      </c>
      <c r="E28" s="58"/>
    </row>
    <row r="29" spans="1:5" s="6" customFormat="1" ht="60" outlineLevel="1" x14ac:dyDescent="0.2">
      <c r="A29" s="21" t="s">
        <v>564</v>
      </c>
      <c r="B29" s="25" t="s">
        <v>202</v>
      </c>
      <c r="C29" s="53">
        <v>70400</v>
      </c>
      <c r="D29" s="53">
        <v>74400</v>
      </c>
      <c r="E29" s="58"/>
    </row>
    <row r="30" spans="1:5" s="2" customFormat="1" ht="72" outlineLevel="1" x14ac:dyDescent="0.2">
      <c r="A30" s="21" t="s">
        <v>392</v>
      </c>
      <c r="B30" s="25" t="s">
        <v>120</v>
      </c>
      <c r="C30" s="52">
        <v>1205057430</v>
      </c>
      <c r="D30" s="52">
        <v>1250981910</v>
      </c>
      <c r="E30" s="59"/>
    </row>
    <row r="31" spans="1:5" s="2" customFormat="1" ht="72" outlineLevel="1" x14ac:dyDescent="0.2">
      <c r="A31" s="21" t="s">
        <v>493</v>
      </c>
      <c r="B31" s="25" t="s">
        <v>133</v>
      </c>
      <c r="C31" s="52">
        <v>410698200</v>
      </c>
      <c r="D31" s="52">
        <v>420210900</v>
      </c>
      <c r="E31" s="59"/>
    </row>
    <row r="32" spans="1:5" s="2" customFormat="1" ht="84" outlineLevel="1" x14ac:dyDescent="0.2">
      <c r="A32" s="21" t="s">
        <v>198</v>
      </c>
      <c r="B32" s="25" t="s">
        <v>121</v>
      </c>
      <c r="C32" s="52">
        <v>6331500</v>
      </c>
      <c r="D32" s="52">
        <v>6644880</v>
      </c>
      <c r="E32" s="59"/>
    </row>
    <row r="33" spans="1:5" s="2" customFormat="1" ht="84" outlineLevel="1" x14ac:dyDescent="0.2">
      <c r="A33" s="21" t="s">
        <v>494</v>
      </c>
      <c r="B33" s="25" t="s">
        <v>134</v>
      </c>
      <c r="C33" s="52">
        <v>2157900</v>
      </c>
      <c r="D33" s="52">
        <v>2232100</v>
      </c>
      <c r="E33" s="59"/>
    </row>
    <row r="34" spans="1:5" s="2" customFormat="1" ht="72" outlineLevel="1" x14ac:dyDescent="0.2">
      <c r="A34" s="21" t="s">
        <v>393</v>
      </c>
      <c r="B34" s="25" t="s">
        <v>122</v>
      </c>
      <c r="C34" s="52">
        <v>1104882840</v>
      </c>
      <c r="D34" s="52">
        <v>1143960390</v>
      </c>
      <c r="E34" s="59"/>
    </row>
    <row r="35" spans="1:5" s="2" customFormat="1" ht="72" outlineLevel="1" x14ac:dyDescent="0.2">
      <c r="A35" s="21" t="s">
        <v>495</v>
      </c>
      <c r="B35" s="25" t="s">
        <v>135</v>
      </c>
      <c r="C35" s="52">
        <v>376557400</v>
      </c>
      <c r="D35" s="52">
        <v>384261800</v>
      </c>
      <c r="E35" s="59"/>
    </row>
    <row r="36" spans="1:5" s="6" customFormat="1" ht="12.75" x14ac:dyDescent="0.2">
      <c r="A36" s="17" t="s">
        <v>173</v>
      </c>
      <c r="B36" s="24" t="s">
        <v>174</v>
      </c>
      <c r="C36" s="51">
        <f>C37</f>
        <v>86516600</v>
      </c>
      <c r="D36" s="51">
        <f>D37</f>
        <v>89977300</v>
      </c>
      <c r="E36" s="58"/>
    </row>
    <row r="37" spans="1:5" s="6" customFormat="1" ht="36" outlineLevel="1" x14ac:dyDescent="0.2">
      <c r="A37" s="21" t="s">
        <v>496</v>
      </c>
      <c r="B37" s="25" t="s">
        <v>438</v>
      </c>
      <c r="C37" s="52">
        <v>86516600</v>
      </c>
      <c r="D37" s="52">
        <v>89977300</v>
      </c>
      <c r="E37" s="62"/>
    </row>
    <row r="38" spans="1:5" s="5" customFormat="1" ht="12.75" x14ac:dyDescent="0.2">
      <c r="A38" s="26" t="s">
        <v>13</v>
      </c>
      <c r="B38" s="27" t="s">
        <v>14</v>
      </c>
      <c r="C38" s="51">
        <f>C39+C40+C43</f>
        <v>5139769700</v>
      </c>
      <c r="D38" s="51">
        <f>D39+D40+D43</f>
        <v>6232524800</v>
      </c>
      <c r="E38" s="61"/>
    </row>
    <row r="39" spans="1:5" s="2" customFormat="1" ht="36" x14ac:dyDescent="0.2">
      <c r="A39" s="21" t="s">
        <v>497</v>
      </c>
      <c r="B39" s="25" t="s">
        <v>439</v>
      </c>
      <c r="C39" s="52">
        <v>4187020700</v>
      </c>
      <c r="D39" s="52">
        <v>5279775800</v>
      </c>
      <c r="E39" s="63"/>
    </row>
    <row r="40" spans="1:5" s="2" customFormat="1" ht="12.75" x14ac:dyDescent="0.2">
      <c r="A40" s="21" t="s">
        <v>301</v>
      </c>
      <c r="B40" s="25" t="s">
        <v>302</v>
      </c>
      <c r="C40" s="52">
        <f>C41+C42</f>
        <v>951405000</v>
      </c>
      <c r="D40" s="52">
        <f>D41+D42</f>
        <v>951405000</v>
      </c>
      <c r="E40" s="59"/>
    </row>
    <row r="41" spans="1:5" s="2" customFormat="1" ht="36" x14ac:dyDescent="0.2">
      <c r="A41" s="21" t="s">
        <v>498</v>
      </c>
      <c r="B41" s="25" t="s">
        <v>440</v>
      </c>
      <c r="C41" s="52">
        <v>238256000</v>
      </c>
      <c r="D41" s="52">
        <v>238256000</v>
      </c>
      <c r="E41" s="59"/>
    </row>
    <row r="42" spans="1:5" s="2" customFormat="1" ht="36" x14ac:dyDescent="0.2">
      <c r="A42" s="21" t="s">
        <v>499</v>
      </c>
      <c r="B42" s="25" t="s">
        <v>441</v>
      </c>
      <c r="C42" s="52">
        <v>713149000</v>
      </c>
      <c r="D42" s="52">
        <v>713149000</v>
      </c>
      <c r="E42" s="59"/>
    </row>
    <row r="43" spans="1:5" s="2" customFormat="1" ht="24" x14ac:dyDescent="0.2">
      <c r="A43" s="21" t="s">
        <v>500</v>
      </c>
      <c r="B43" s="25" t="s">
        <v>442</v>
      </c>
      <c r="C43" s="52">
        <v>1344000</v>
      </c>
      <c r="D43" s="52">
        <v>1344000</v>
      </c>
      <c r="E43" s="59"/>
    </row>
    <row r="44" spans="1:5" s="2" customFormat="1" ht="24" x14ac:dyDescent="0.2">
      <c r="A44" s="17" t="s">
        <v>15</v>
      </c>
      <c r="B44" s="24" t="s">
        <v>16</v>
      </c>
      <c r="C44" s="51">
        <f>SUM(C45:C54)</f>
        <v>6407762100</v>
      </c>
      <c r="D44" s="51">
        <f>SUM(D45:D54)</f>
        <v>6767320760</v>
      </c>
      <c r="E44" s="59"/>
    </row>
    <row r="45" spans="1:5" s="2" customFormat="1" ht="36" x14ac:dyDescent="0.2">
      <c r="A45" s="21" t="s">
        <v>501</v>
      </c>
      <c r="B45" s="25" t="s">
        <v>443</v>
      </c>
      <c r="C45" s="52">
        <v>33933400</v>
      </c>
      <c r="D45" s="52">
        <v>36199100</v>
      </c>
      <c r="E45" s="63"/>
    </row>
    <row r="46" spans="1:5" s="6" customFormat="1" ht="72" x14ac:dyDescent="0.2">
      <c r="A46" s="21" t="s">
        <v>502</v>
      </c>
      <c r="B46" s="28" t="s">
        <v>444</v>
      </c>
      <c r="C46" s="52">
        <v>693552600</v>
      </c>
      <c r="D46" s="52">
        <v>754663100</v>
      </c>
      <c r="E46" s="58"/>
    </row>
    <row r="47" spans="1:5" s="6" customFormat="1" ht="48" x14ac:dyDescent="0.2">
      <c r="A47" s="21" t="s">
        <v>503</v>
      </c>
      <c r="B47" s="28" t="s">
        <v>445</v>
      </c>
      <c r="C47" s="52">
        <v>223301700</v>
      </c>
      <c r="D47" s="52">
        <v>238268500</v>
      </c>
      <c r="E47" s="58"/>
    </row>
    <row r="48" spans="1:5" s="6" customFormat="1" ht="36" x14ac:dyDescent="0.2">
      <c r="A48" s="21" t="s">
        <v>504</v>
      </c>
      <c r="B48" s="28" t="s">
        <v>446</v>
      </c>
      <c r="C48" s="52">
        <v>2261888800</v>
      </c>
      <c r="D48" s="52">
        <v>2390318800</v>
      </c>
      <c r="E48" s="58"/>
    </row>
    <row r="49" spans="1:5" s="6" customFormat="1" ht="36" x14ac:dyDescent="0.2">
      <c r="A49" s="21" t="s">
        <v>505</v>
      </c>
      <c r="B49" s="28" t="s">
        <v>447</v>
      </c>
      <c r="C49" s="52">
        <v>817075600</v>
      </c>
      <c r="D49" s="52">
        <v>871840100</v>
      </c>
      <c r="E49" s="58"/>
    </row>
    <row r="50" spans="1:5" s="6" customFormat="1" ht="36" x14ac:dyDescent="0.2">
      <c r="A50" s="21" t="s">
        <v>506</v>
      </c>
      <c r="B50" s="28" t="s">
        <v>448</v>
      </c>
      <c r="C50" s="52">
        <v>50960300</v>
      </c>
      <c r="D50" s="52">
        <v>54375900</v>
      </c>
      <c r="E50" s="58"/>
    </row>
    <row r="51" spans="1:5" s="6" customFormat="1" ht="36" x14ac:dyDescent="0.2">
      <c r="A51" s="21" t="s">
        <v>507</v>
      </c>
      <c r="B51" s="28" t="s">
        <v>449</v>
      </c>
      <c r="C51" s="52">
        <v>56378700</v>
      </c>
      <c r="D51" s="52">
        <v>60157400</v>
      </c>
      <c r="E51" s="58"/>
    </row>
    <row r="52" spans="1:5" s="2" customFormat="1" ht="36" x14ac:dyDescent="0.2">
      <c r="A52" s="21" t="s">
        <v>508</v>
      </c>
      <c r="B52" s="28" t="s">
        <v>450</v>
      </c>
      <c r="C52" s="52">
        <v>2145000</v>
      </c>
      <c r="D52" s="52">
        <v>2230800</v>
      </c>
      <c r="E52" s="59"/>
    </row>
    <row r="53" spans="1:5" s="2" customFormat="1" ht="36" x14ac:dyDescent="0.2">
      <c r="A53" s="21" t="s">
        <v>509</v>
      </c>
      <c r="B53" s="28" t="s">
        <v>451</v>
      </c>
      <c r="C53" s="52">
        <v>2267340000</v>
      </c>
      <c r="D53" s="52">
        <v>2358033600</v>
      </c>
      <c r="E53" s="59"/>
    </row>
    <row r="54" spans="1:5" s="2" customFormat="1" ht="36" x14ac:dyDescent="0.2">
      <c r="A54" s="21" t="s">
        <v>510</v>
      </c>
      <c r="B54" s="28" t="s">
        <v>452</v>
      </c>
      <c r="C54" s="52">
        <v>1186000</v>
      </c>
      <c r="D54" s="52">
        <v>1233460</v>
      </c>
      <c r="E54" s="59"/>
    </row>
    <row r="55" spans="1:5" s="2" customFormat="1" ht="12.75" x14ac:dyDescent="0.2">
      <c r="A55" s="17" t="s">
        <v>17</v>
      </c>
      <c r="B55" s="24" t="s">
        <v>18</v>
      </c>
      <c r="C55" s="51">
        <f>C56+C59+C64+C66+C68+C71+C73+C75+C77+C79+C81+C83+C85</f>
        <v>76982274</v>
      </c>
      <c r="D55" s="51">
        <f>D56+D59+D64+D66+D68+D71+D73+D75+D77+D79+D81+D83+D85</f>
        <v>76982274</v>
      </c>
      <c r="E55" s="59"/>
    </row>
    <row r="56" spans="1:5" s="9" customFormat="1" ht="60" outlineLevel="1" x14ac:dyDescent="0.2">
      <c r="A56" s="21" t="s">
        <v>511</v>
      </c>
      <c r="B56" s="29" t="s">
        <v>420</v>
      </c>
      <c r="C56" s="52">
        <f>C57+C58</f>
        <v>369500</v>
      </c>
      <c r="D56" s="52">
        <f>D57+D58</f>
        <v>369500</v>
      </c>
      <c r="E56" s="64"/>
    </row>
    <row r="57" spans="1:5" s="9" customFormat="1" ht="108" outlineLevel="1" x14ac:dyDescent="0.2">
      <c r="A57" s="21" t="s">
        <v>453</v>
      </c>
      <c r="B57" s="29" t="s">
        <v>454</v>
      </c>
      <c r="C57" s="52">
        <v>180000</v>
      </c>
      <c r="D57" s="52">
        <v>180000</v>
      </c>
      <c r="E57" s="60"/>
    </row>
    <row r="58" spans="1:5" s="9" customFormat="1" ht="108" outlineLevel="1" x14ac:dyDescent="0.2">
      <c r="A58" s="21" t="s">
        <v>463</v>
      </c>
      <c r="B58" s="29" t="s">
        <v>455</v>
      </c>
      <c r="C58" s="52">
        <v>189500</v>
      </c>
      <c r="D58" s="52">
        <v>189500</v>
      </c>
      <c r="E58" s="60"/>
    </row>
    <row r="59" spans="1:5" s="2" customFormat="1" ht="48" outlineLevel="1" x14ac:dyDescent="0.2">
      <c r="A59" s="21" t="s">
        <v>57</v>
      </c>
      <c r="B59" s="29" t="s">
        <v>58</v>
      </c>
      <c r="C59" s="52">
        <f>C60+C61+C62+C63</f>
        <v>4290000</v>
      </c>
      <c r="D59" s="52">
        <f>D60+D61+D62+D63</f>
        <v>4290000</v>
      </c>
      <c r="E59" s="59"/>
    </row>
    <row r="60" spans="1:5" s="2" customFormat="1" ht="84" outlineLevel="1" x14ac:dyDescent="0.2">
      <c r="A60" s="21" t="s">
        <v>281</v>
      </c>
      <c r="B60" s="29" t="s">
        <v>282</v>
      </c>
      <c r="C60" s="52">
        <v>3000000</v>
      </c>
      <c r="D60" s="52">
        <v>3000000</v>
      </c>
      <c r="E60" s="59"/>
    </row>
    <row r="61" spans="1:5" s="2" customFormat="1" ht="96" outlineLevel="1" x14ac:dyDescent="0.2">
      <c r="A61" s="21" t="s">
        <v>391</v>
      </c>
      <c r="B61" s="29" t="s">
        <v>283</v>
      </c>
      <c r="C61" s="52">
        <v>890000</v>
      </c>
      <c r="D61" s="52">
        <v>890000</v>
      </c>
      <c r="E61" s="59"/>
    </row>
    <row r="62" spans="1:5" s="2" customFormat="1" ht="96" outlineLevel="1" x14ac:dyDescent="0.2">
      <c r="A62" s="21" t="s">
        <v>284</v>
      </c>
      <c r="B62" s="29" t="s">
        <v>285</v>
      </c>
      <c r="C62" s="52">
        <v>354000</v>
      </c>
      <c r="D62" s="52">
        <v>354000</v>
      </c>
      <c r="E62" s="59"/>
    </row>
    <row r="63" spans="1:5" s="9" customFormat="1" ht="84" outlineLevel="1" x14ac:dyDescent="0.2">
      <c r="A63" s="21" t="s">
        <v>512</v>
      </c>
      <c r="B63" s="29" t="s">
        <v>489</v>
      </c>
      <c r="C63" s="52">
        <v>46000</v>
      </c>
      <c r="D63" s="52">
        <v>46000</v>
      </c>
      <c r="E63" s="60"/>
    </row>
    <row r="64" spans="1:5" s="2" customFormat="1" ht="24" outlineLevel="1" x14ac:dyDescent="0.2">
      <c r="A64" s="21" t="s">
        <v>565</v>
      </c>
      <c r="B64" s="25" t="s">
        <v>460</v>
      </c>
      <c r="C64" s="52">
        <f>C65</f>
        <v>35750000</v>
      </c>
      <c r="D64" s="52">
        <f>D65</f>
        <v>35750000</v>
      </c>
      <c r="E64" s="59"/>
    </row>
    <row r="65" spans="1:5" s="2" customFormat="1" ht="36" outlineLevel="1" x14ac:dyDescent="0.2">
      <c r="A65" s="21" t="s">
        <v>291</v>
      </c>
      <c r="B65" s="25" t="s">
        <v>292</v>
      </c>
      <c r="C65" s="52">
        <v>35750000</v>
      </c>
      <c r="D65" s="52">
        <v>35750000</v>
      </c>
      <c r="E65" s="59"/>
    </row>
    <row r="66" spans="1:5" s="11" customFormat="1" ht="48" outlineLevel="1" x14ac:dyDescent="0.2">
      <c r="A66" s="21" t="s">
        <v>63</v>
      </c>
      <c r="B66" s="25" t="s">
        <v>64</v>
      </c>
      <c r="C66" s="52">
        <f>C67</f>
        <v>24524000</v>
      </c>
      <c r="D66" s="52">
        <f>D67</f>
        <v>24524000</v>
      </c>
      <c r="E66" s="65"/>
    </row>
    <row r="67" spans="1:5" s="2" customFormat="1" ht="48" outlineLevel="1" x14ac:dyDescent="0.2">
      <c r="A67" s="21" t="s">
        <v>63</v>
      </c>
      <c r="B67" s="25" t="s">
        <v>456</v>
      </c>
      <c r="C67" s="52">
        <v>24524000</v>
      </c>
      <c r="D67" s="52">
        <v>24524000</v>
      </c>
      <c r="E67" s="59"/>
    </row>
    <row r="68" spans="1:5" s="2" customFormat="1" ht="24" outlineLevel="1" x14ac:dyDescent="0.2">
      <c r="A68" s="21" t="s">
        <v>61</v>
      </c>
      <c r="B68" s="29" t="s">
        <v>62</v>
      </c>
      <c r="C68" s="52">
        <f>C69+C70</f>
        <v>3870000</v>
      </c>
      <c r="D68" s="52">
        <f>D69+D70</f>
        <v>3870000</v>
      </c>
      <c r="E68" s="59"/>
    </row>
    <row r="69" spans="1:5" s="2" customFormat="1" ht="48" outlineLevel="1" x14ac:dyDescent="0.2">
      <c r="A69" s="21" t="s">
        <v>293</v>
      </c>
      <c r="B69" s="25" t="s">
        <v>294</v>
      </c>
      <c r="C69" s="52">
        <v>2500000</v>
      </c>
      <c r="D69" s="52">
        <v>2500000</v>
      </c>
      <c r="E69" s="59"/>
    </row>
    <row r="70" spans="1:5" s="2" customFormat="1" ht="48" outlineLevel="1" x14ac:dyDescent="0.2">
      <c r="A70" s="21" t="s">
        <v>295</v>
      </c>
      <c r="B70" s="25" t="s">
        <v>296</v>
      </c>
      <c r="C70" s="52">
        <v>1370000</v>
      </c>
      <c r="D70" s="52">
        <v>1370000</v>
      </c>
      <c r="E70" s="59"/>
    </row>
    <row r="71" spans="1:5" s="2" customFormat="1" ht="48" outlineLevel="1" x14ac:dyDescent="0.2">
      <c r="A71" s="21" t="s">
        <v>19</v>
      </c>
      <c r="B71" s="25" t="s">
        <v>20</v>
      </c>
      <c r="C71" s="52">
        <f>C72</f>
        <v>48000</v>
      </c>
      <c r="D71" s="52">
        <f>D72</f>
        <v>48000</v>
      </c>
      <c r="E71" s="59"/>
    </row>
    <row r="72" spans="1:5" s="2" customFormat="1" ht="72" outlineLevel="1" x14ac:dyDescent="0.2">
      <c r="A72" s="21" t="s">
        <v>417</v>
      </c>
      <c r="B72" s="25" t="s">
        <v>416</v>
      </c>
      <c r="C72" s="52">
        <v>48000</v>
      </c>
      <c r="D72" s="52">
        <v>48000</v>
      </c>
      <c r="E72" s="59"/>
    </row>
    <row r="73" spans="1:5" s="11" customFormat="1" ht="60" outlineLevel="1" x14ac:dyDescent="0.2">
      <c r="A73" s="21" t="s">
        <v>419</v>
      </c>
      <c r="B73" s="29" t="s">
        <v>418</v>
      </c>
      <c r="C73" s="52">
        <f>C74</f>
        <v>711000</v>
      </c>
      <c r="D73" s="52">
        <f>D74</f>
        <v>711000</v>
      </c>
      <c r="E73" s="65"/>
    </row>
    <row r="74" spans="1:5" s="2" customFormat="1" ht="72" outlineLevel="1" x14ac:dyDescent="0.2">
      <c r="A74" s="21" t="s">
        <v>297</v>
      </c>
      <c r="B74" s="25" t="s">
        <v>298</v>
      </c>
      <c r="C74" s="52">
        <v>711000</v>
      </c>
      <c r="D74" s="52">
        <v>711000</v>
      </c>
      <c r="E74" s="59"/>
    </row>
    <row r="75" spans="1:5" s="2" customFormat="1" ht="120" outlineLevel="1" x14ac:dyDescent="0.2">
      <c r="A75" s="21" t="s">
        <v>65</v>
      </c>
      <c r="B75" s="25" t="s">
        <v>66</v>
      </c>
      <c r="C75" s="52">
        <f>C76</f>
        <v>5877907</v>
      </c>
      <c r="D75" s="52">
        <f>D76</f>
        <v>5877907</v>
      </c>
      <c r="E75" s="59"/>
    </row>
    <row r="76" spans="1:5" s="2" customFormat="1" ht="120" outlineLevel="1" x14ac:dyDescent="0.2">
      <c r="A76" s="21" t="s">
        <v>65</v>
      </c>
      <c r="B76" s="25" t="s">
        <v>457</v>
      </c>
      <c r="C76" s="52">
        <v>5877907</v>
      </c>
      <c r="D76" s="52">
        <v>5877907</v>
      </c>
      <c r="E76" s="59"/>
    </row>
    <row r="77" spans="1:5" s="11" customFormat="1" ht="24" outlineLevel="1" x14ac:dyDescent="0.2">
      <c r="A77" s="21" t="s">
        <v>568</v>
      </c>
      <c r="B77" s="25" t="s">
        <v>567</v>
      </c>
      <c r="C77" s="52">
        <f>C78</f>
        <v>60000</v>
      </c>
      <c r="D77" s="52">
        <f>D78</f>
        <v>60000</v>
      </c>
      <c r="E77" s="65"/>
    </row>
    <row r="78" spans="1:5" s="11" customFormat="1" ht="48" outlineLevel="1" x14ac:dyDescent="0.2">
      <c r="A78" s="21" t="s">
        <v>566</v>
      </c>
      <c r="B78" s="25" t="s">
        <v>554</v>
      </c>
      <c r="C78" s="52">
        <v>60000</v>
      </c>
      <c r="D78" s="52">
        <v>60000</v>
      </c>
      <c r="E78" s="65"/>
    </row>
    <row r="79" spans="1:5" s="2" customFormat="1" ht="48" outlineLevel="1" x14ac:dyDescent="0.2">
      <c r="A79" s="21" t="s">
        <v>85</v>
      </c>
      <c r="B79" s="25" t="s">
        <v>86</v>
      </c>
      <c r="C79" s="52">
        <f>C80</f>
        <v>415000</v>
      </c>
      <c r="D79" s="52">
        <f>D80</f>
        <v>415000</v>
      </c>
      <c r="E79" s="59"/>
    </row>
    <row r="80" spans="1:5" s="2" customFormat="1" ht="48" outlineLevel="1" x14ac:dyDescent="0.2">
      <c r="A80" s="21" t="s">
        <v>85</v>
      </c>
      <c r="B80" s="25" t="s">
        <v>488</v>
      </c>
      <c r="C80" s="52">
        <v>415000</v>
      </c>
      <c r="D80" s="52">
        <v>415000</v>
      </c>
      <c r="E80" s="59"/>
    </row>
    <row r="81" spans="1:8" s="2" customFormat="1" ht="60" outlineLevel="1" x14ac:dyDescent="0.2">
      <c r="A81" s="21" t="s">
        <v>87</v>
      </c>
      <c r="B81" s="25" t="s">
        <v>88</v>
      </c>
      <c r="C81" s="52">
        <f>C82</f>
        <v>192500</v>
      </c>
      <c r="D81" s="52">
        <f>D82</f>
        <v>192500</v>
      </c>
      <c r="E81" s="59"/>
    </row>
    <row r="82" spans="1:8" s="2" customFormat="1" ht="60" outlineLevel="1" x14ac:dyDescent="0.2">
      <c r="A82" s="21" t="s">
        <v>87</v>
      </c>
      <c r="B82" s="25" t="s">
        <v>459</v>
      </c>
      <c r="C82" s="52">
        <v>192500</v>
      </c>
      <c r="D82" s="52">
        <v>192500</v>
      </c>
      <c r="E82" s="59"/>
    </row>
    <row r="83" spans="1:8" s="2" customFormat="1" ht="36" outlineLevel="1" x14ac:dyDescent="0.2">
      <c r="A83" s="21" t="s">
        <v>59</v>
      </c>
      <c r="B83" s="25" t="s">
        <v>60</v>
      </c>
      <c r="C83" s="52">
        <f>C84</f>
        <v>845000</v>
      </c>
      <c r="D83" s="52">
        <f>D84</f>
        <v>845000</v>
      </c>
      <c r="E83" s="59"/>
    </row>
    <row r="84" spans="1:8" s="2" customFormat="1" ht="36" outlineLevel="1" x14ac:dyDescent="0.2">
      <c r="A84" s="21" t="s">
        <v>59</v>
      </c>
      <c r="B84" s="25" t="s">
        <v>458</v>
      </c>
      <c r="C84" s="52">
        <v>845000</v>
      </c>
      <c r="D84" s="52">
        <v>845000</v>
      </c>
      <c r="E84" s="59"/>
    </row>
    <row r="85" spans="1:8" s="11" customFormat="1" ht="48" outlineLevel="1" x14ac:dyDescent="0.2">
      <c r="A85" s="21" t="s">
        <v>536</v>
      </c>
      <c r="B85" s="25" t="s">
        <v>569</v>
      </c>
      <c r="C85" s="52">
        <f>C86</f>
        <v>29367</v>
      </c>
      <c r="D85" s="52">
        <f>D86</f>
        <v>29367</v>
      </c>
      <c r="E85" s="76"/>
      <c r="F85" s="76"/>
      <c r="H85" s="76"/>
    </row>
    <row r="86" spans="1:8" s="11" customFormat="1" ht="48" outlineLevel="1" x14ac:dyDescent="0.2">
      <c r="A86" s="21" t="s">
        <v>536</v>
      </c>
      <c r="B86" s="25" t="s">
        <v>535</v>
      </c>
      <c r="C86" s="52">
        <v>29367</v>
      </c>
      <c r="D86" s="52">
        <v>29367</v>
      </c>
      <c r="E86" s="76"/>
      <c r="F86" s="76"/>
      <c r="H86" s="76"/>
    </row>
    <row r="87" spans="1:8" s="2" customFormat="1" ht="12.75" x14ac:dyDescent="0.2">
      <c r="A87" s="30" t="s">
        <v>21</v>
      </c>
      <c r="B87" s="31" t="s">
        <v>0</v>
      </c>
      <c r="C87" s="51">
        <v>970133658</v>
      </c>
      <c r="D87" s="51">
        <v>983031808</v>
      </c>
      <c r="E87" s="59"/>
    </row>
    <row r="88" spans="1:8" s="2" customFormat="1" ht="36" x14ac:dyDescent="0.2">
      <c r="A88" s="17" t="s">
        <v>306</v>
      </c>
      <c r="B88" s="24" t="s">
        <v>22</v>
      </c>
      <c r="C88" s="51">
        <f>SUM(C89:C98)</f>
        <v>128777596</v>
      </c>
      <c r="D88" s="51">
        <f>SUM(D89:D98)</f>
        <v>129117808</v>
      </c>
      <c r="E88" s="59"/>
    </row>
    <row r="89" spans="1:8" s="2" customFormat="1" ht="36" outlineLevel="1" x14ac:dyDescent="0.2">
      <c r="A89" s="21" t="s">
        <v>23</v>
      </c>
      <c r="B89" s="25" t="s">
        <v>24</v>
      </c>
      <c r="C89" s="52">
        <v>1384696</v>
      </c>
      <c r="D89" s="52">
        <v>1384696</v>
      </c>
      <c r="E89" s="63"/>
      <c r="F89" s="13"/>
      <c r="H89" s="13"/>
    </row>
    <row r="90" spans="1:8" s="2" customFormat="1" ht="36" outlineLevel="1" x14ac:dyDescent="0.2">
      <c r="A90" s="21" t="s">
        <v>395</v>
      </c>
      <c r="B90" s="25" t="s">
        <v>394</v>
      </c>
      <c r="C90" s="52">
        <v>112595794</v>
      </c>
      <c r="D90" s="52">
        <v>112595794</v>
      </c>
      <c r="E90" s="59"/>
    </row>
    <row r="91" spans="1:8" s="2" customFormat="1" ht="24" outlineLevel="1" x14ac:dyDescent="0.2">
      <c r="A91" s="21" t="s">
        <v>25</v>
      </c>
      <c r="B91" s="25" t="s">
        <v>26</v>
      </c>
      <c r="C91" s="52">
        <v>1471090</v>
      </c>
      <c r="D91" s="52">
        <v>1568817</v>
      </c>
      <c r="E91" s="59"/>
    </row>
    <row r="92" spans="1:8" ht="60" outlineLevel="1" x14ac:dyDescent="0.2">
      <c r="A92" s="21" t="s">
        <v>27</v>
      </c>
      <c r="B92" s="25" t="s">
        <v>28</v>
      </c>
      <c r="C92" s="52">
        <v>6344181</v>
      </c>
      <c r="D92" s="52">
        <v>6472625</v>
      </c>
      <c r="E92" s="66"/>
    </row>
    <row r="93" spans="1:8" ht="48" outlineLevel="1" x14ac:dyDescent="0.2">
      <c r="A93" s="21" t="s">
        <v>29</v>
      </c>
      <c r="B93" s="25" t="s">
        <v>30</v>
      </c>
      <c r="C93" s="52">
        <v>371840</v>
      </c>
      <c r="D93" s="52">
        <v>255498</v>
      </c>
      <c r="E93" s="66"/>
    </row>
    <row r="94" spans="1:8" ht="24" outlineLevel="1" x14ac:dyDescent="0.2">
      <c r="A94" s="21" t="s">
        <v>31</v>
      </c>
      <c r="B94" s="25" t="s">
        <v>32</v>
      </c>
      <c r="C94" s="52">
        <v>5962964</v>
      </c>
      <c r="D94" s="52">
        <v>6193362</v>
      </c>
      <c r="E94" s="66"/>
    </row>
    <row r="95" spans="1:8" ht="84" outlineLevel="1" x14ac:dyDescent="0.2">
      <c r="A95" s="21" t="s">
        <v>82</v>
      </c>
      <c r="B95" s="25" t="s">
        <v>83</v>
      </c>
      <c r="C95" s="52">
        <v>260599</v>
      </c>
      <c r="D95" s="52">
        <v>260599</v>
      </c>
      <c r="E95" s="66"/>
    </row>
    <row r="96" spans="1:8" ht="96" outlineLevel="1" x14ac:dyDescent="0.2">
      <c r="A96" s="21" t="s">
        <v>186</v>
      </c>
      <c r="B96" s="25" t="s">
        <v>185</v>
      </c>
      <c r="C96" s="52">
        <v>344</v>
      </c>
      <c r="D96" s="52">
        <v>329</v>
      </c>
      <c r="E96" s="66"/>
    </row>
    <row r="97" spans="1:5" ht="36" outlineLevel="1" x14ac:dyDescent="0.2">
      <c r="A97" s="21" t="s">
        <v>136</v>
      </c>
      <c r="B97" s="25" t="s">
        <v>137</v>
      </c>
      <c r="C97" s="52">
        <v>343565</v>
      </c>
      <c r="D97" s="52">
        <v>343565</v>
      </c>
      <c r="E97" s="66"/>
    </row>
    <row r="98" spans="1:5" s="11" customFormat="1" ht="36" outlineLevel="1" x14ac:dyDescent="0.2">
      <c r="A98" s="21" t="s">
        <v>397</v>
      </c>
      <c r="B98" s="25" t="s">
        <v>396</v>
      </c>
      <c r="C98" s="52">
        <v>42523</v>
      </c>
      <c r="D98" s="52">
        <v>42523</v>
      </c>
      <c r="E98" s="65"/>
    </row>
    <row r="99" spans="1:5" ht="12.75" x14ac:dyDescent="0.2">
      <c r="A99" s="17" t="s">
        <v>33</v>
      </c>
      <c r="B99" s="24" t="s">
        <v>34</v>
      </c>
      <c r="C99" s="51">
        <f>C100+SUM(C109:C115)</f>
        <v>184072058</v>
      </c>
      <c r="D99" s="51">
        <f>D100+SUM(D109:D115)</f>
        <v>189049188</v>
      </c>
      <c r="E99" s="66"/>
    </row>
    <row r="100" spans="1:5" ht="12.75" x14ac:dyDescent="0.2">
      <c r="A100" s="21" t="s">
        <v>570</v>
      </c>
      <c r="B100" s="25" t="s">
        <v>421</v>
      </c>
      <c r="C100" s="52">
        <f>C101+C103+C105+C107</f>
        <v>153253500</v>
      </c>
      <c r="D100" s="52">
        <f>D101+D103+D105+D107</f>
        <v>158230630</v>
      </c>
      <c r="E100" s="67"/>
    </row>
    <row r="101" spans="1:5" ht="24" x14ac:dyDescent="0.2">
      <c r="A101" s="21" t="s">
        <v>465</v>
      </c>
      <c r="B101" s="25" t="s">
        <v>464</v>
      </c>
      <c r="C101" s="52">
        <f>C102</f>
        <v>45279640</v>
      </c>
      <c r="D101" s="52">
        <f>D102</f>
        <v>52397154</v>
      </c>
      <c r="E101" s="66"/>
    </row>
    <row r="102" spans="1:5" ht="48" x14ac:dyDescent="0.2">
      <c r="A102" s="21" t="s">
        <v>547</v>
      </c>
      <c r="B102" s="25" t="s">
        <v>546</v>
      </c>
      <c r="C102" s="52">
        <v>45279640</v>
      </c>
      <c r="D102" s="52">
        <v>52397154</v>
      </c>
      <c r="E102" s="66"/>
    </row>
    <row r="103" spans="1:5" ht="12.75" x14ac:dyDescent="0.2">
      <c r="A103" s="21" t="s">
        <v>469</v>
      </c>
      <c r="B103" s="25" t="s">
        <v>466</v>
      </c>
      <c r="C103" s="52">
        <f>C104</f>
        <v>49055087</v>
      </c>
      <c r="D103" s="52">
        <f>D104</f>
        <v>46436979</v>
      </c>
      <c r="E103" s="66"/>
    </row>
    <row r="104" spans="1:5" ht="36" x14ac:dyDescent="0.2">
      <c r="A104" s="21" t="s">
        <v>549</v>
      </c>
      <c r="B104" s="25" t="s">
        <v>548</v>
      </c>
      <c r="C104" s="52">
        <v>49055087</v>
      </c>
      <c r="D104" s="52">
        <v>46436979</v>
      </c>
      <c r="E104" s="66"/>
    </row>
    <row r="105" spans="1:5" ht="12.75" x14ac:dyDescent="0.2">
      <c r="A105" s="21" t="s">
        <v>470</v>
      </c>
      <c r="B105" s="25" t="s">
        <v>467</v>
      </c>
      <c r="C105" s="52">
        <f>C106</f>
        <v>54745258</v>
      </c>
      <c r="D105" s="52">
        <f>D106</f>
        <v>55388687</v>
      </c>
      <c r="E105" s="66"/>
    </row>
    <row r="106" spans="1:5" ht="36" x14ac:dyDescent="0.2">
      <c r="A106" s="21" t="s">
        <v>551</v>
      </c>
      <c r="B106" s="25" t="s">
        <v>550</v>
      </c>
      <c r="C106" s="52">
        <v>54745258</v>
      </c>
      <c r="D106" s="52">
        <v>55388687</v>
      </c>
      <c r="E106" s="66"/>
    </row>
    <row r="107" spans="1:5" ht="12.75" x14ac:dyDescent="0.2">
      <c r="A107" s="21" t="s">
        <v>471</v>
      </c>
      <c r="B107" s="25" t="s">
        <v>468</v>
      </c>
      <c r="C107" s="52">
        <f>C108</f>
        <v>4173515</v>
      </c>
      <c r="D107" s="52">
        <f>D108</f>
        <v>4007810</v>
      </c>
      <c r="E107" s="66"/>
    </row>
    <row r="108" spans="1:5" ht="36" x14ac:dyDescent="0.2">
      <c r="A108" s="21" t="s">
        <v>553</v>
      </c>
      <c r="B108" s="25" t="s">
        <v>552</v>
      </c>
      <c r="C108" s="52">
        <v>4173515</v>
      </c>
      <c r="D108" s="52">
        <v>4007810</v>
      </c>
      <c r="E108" s="66"/>
    </row>
    <row r="109" spans="1:5" s="7" customFormat="1" ht="36" outlineLevel="1" x14ac:dyDescent="0.2">
      <c r="A109" s="32" t="s">
        <v>68</v>
      </c>
      <c r="B109" s="25" t="s">
        <v>69</v>
      </c>
      <c r="C109" s="52">
        <v>3343154</v>
      </c>
      <c r="D109" s="52">
        <v>3343154</v>
      </c>
      <c r="E109" s="68"/>
    </row>
    <row r="110" spans="1:5" s="2" customFormat="1" ht="24" outlineLevel="1" x14ac:dyDescent="0.2">
      <c r="A110" s="32" t="s">
        <v>70</v>
      </c>
      <c r="B110" s="25" t="s">
        <v>71</v>
      </c>
      <c r="C110" s="52">
        <v>290000</v>
      </c>
      <c r="D110" s="52">
        <v>290000</v>
      </c>
      <c r="E110" s="59"/>
    </row>
    <row r="111" spans="1:5" s="2" customFormat="1" ht="84" outlineLevel="1" x14ac:dyDescent="0.2">
      <c r="A111" s="21" t="s">
        <v>199</v>
      </c>
      <c r="B111" s="25" t="s">
        <v>72</v>
      </c>
      <c r="C111" s="52">
        <v>20000</v>
      </c>
      <c r="D111" s="52">
        <v>20000</v>
      </c>
      <c r="E111" s="59"/>
    </row>
    <row r="112" spans="1:5" s="11" customFormat="1" ht="24" outlineLevel="1" x14ac:dyDescent="0.2">
      <c r="A112" s="21" t="s">
        <v>540</v>
      </c>
      <c r="B112" s="25" t="s">
        <v>539</v>
      </c>
      <c r="C112" s="52">
        <v>51570</v>
      </c>
      <c r="D112" s="52">
        <v>51570</v>
      </c>
      <c r="E112" s="59"/>
    </row>
    <row r="113" spans="1:5" s="2" customFormat="1" ht="36" outlineLevel="1" x14ac:dyDescent="0.2">
      <c r="A113" s="33" t="s">
        <v>73</v>
      </c>
      <c r="B113" s="25" t="s">
        <v>74</v>
      </c>
      <c r="C113" s="52">
        <v>2519151</v>
      </c>
      <c r="D113" s="52">
        <v>2519151</v>
      </c>
      <c r="E113" s="59"/>
    </row>
    <row r="114" spans="1:5" s="2" customFormat="1" ht="24" outlineLevel="1" x14ac:dyDescent="0.2">
      <c r="A114" s="33" t="s">
        <v>75</v>
      </c>
      <c r="B114" s="25" t="s">
        <v>76</v>
      </c>
      <c r="C114" s="52">
        <v>24410254</v>
      </c>
      <c r="D114" s="52">
        <v>24410254</v>
      </c>
      <c r="E114" s="59"/>
    </row>
    <row r="115" spans="1:5" s="7" customFormat="1" ht="36" outlineLevel="1" x14ac:dyDescent="0.2">
      <c r="A115" s="33" t="s">
        <v>77</v>
      </c>
      <c r="B115" s="25" t="s">
        <v>78</v>
      </c>
      <c r="C115" s="52">
        <v>184429</v>
      </c>
      <c r="D115" s="52">
        <v>184429</v>
      </c>
      <c r="E115" s="68"/>
    </row>
    <row r="116" spans="1:5" s="2" customFormat="1" ht="24" x14ac:dyDescent="0.2">
      <c r="A116" s="17" t="s">
        <v>35</v>
      </c>
      <c r="B116" s="24" t="s">
        <v>36</v>
      </c>
      <c r="C116" s="51">
        <f>C117+C119+C121+C122+C131+C132</f>
        <v>65320963</v>
      </c>
      <c r="D116" s="51">
        <f>D117+D119+D121+D122+D131+D132</f>
        <v>66041786</v>
      </c>
      <c r="E116" s="59"/>
    </row>
    <row r="117" spans="1:5" s="2" customFormat="1" ht="36" outlineLevel="1" x14ac:dyDescent="0.2">
      <c r="A117" s="21" t="s">
        <v>89</v>
      </c>
      <c r="B117" s="25" t="s">
        <v>90</v>
      </c>
      <c r="C117" s="52">
        <f>C118</f>
        <v>42000</v>
      </c>
      <c r="D117" s="52">
        <f>D118</f>
        <v>42000</v>
      </c>
      <c r="E117" s="63"/>
    </row>
    <row r="118" spans="1:5" s="2" customFormat="1" ht="48" outlineLevel="1" x14ac:dyDescent="0.2">
      <c r="A118" s="21" t="s">
        <v>473</v>
      </c>
      <c r="B118" s="25" t="s">
        <v>472</v>
      </c>
      <c r="C118" s="52">
        <v>42000</v>
      </c>
      <c r="D118" s="52">
        <v>42000</v>
      </c>
      <c r="E118" s="63"/>
    </row>
    <row r="119" spans="1:5" s="2" customFormat="1" ht="24" outlineLevel="1" x14ac:dyDescent="0.2">
      <c r="A119" s="21" t="s">
        <v>597</v>
      </c>
      <c r="B119" s="25" t="s">
        <v>598</v>
      </c>
      <c r="C119" s="52">
        <f>C120</f>
        <v>1224468</v>
      </c>
      <c r="D119" s="52">
        <f>D120</f>
        <v>1224468</v>
      </c>
      <c r="E119" s="63"/>
    </row>
    <row r="120" spans="1:5" s="11" customFormat="1" ht="72" outlineLevel="1" x14ac:dyDescent="0.2">
      <c r="A120" s="39" t="s">
        <v>556</v>
      </c>
      <c r="B120" s="19" t="s">
        <v>555</v>
      </c>
      <c r="C120" s="49">
        <v>1224468</v>
      </c>
      <c r="D120" s="49">
        <v>1224468</v>
      </c>
      <c r="E120" s="65"/>
    </row>
    <row r="121" spans="1:5" s="2" customFormat="1" ht="60" outlineLevel="1" x14ac:dyDescent="0.2">
      <c r="A121" s="21" t="s">
        <v>56</v>
      </c>
      <c r="B121" s="25" t="s">
        <v>53</v>
      </c>
      <c r="C121" s="52">
        <v>90000</v>
      </c>
      <c r="D121" s="52">
        <v>90000</v>
      </c>
      <c r="E121" s="59"/>
    </row>
    <row r="122" spans="1:5" s="2" customFormat="1" ht="24" outlineLevel="1" x14ac:dyDescent="0.2">
      <c r="A122" s="21" t="s">
        <v>37</v>
      </c>
      <c r="B122" s="25" t="s">
        <v>261</v>
      </c>
      <c r="C122" s="52">
        <f>C123+C124+C125+C126+C127+C128+C129+C130</f>
        <v>15162080</v>
      </c>
      <c r="D122" s="52">
        <f>D123+D124+D125+D126+D127+D128+D129+D130</f>
        <v>15874116</v>
      </c>
      <c r="E122" s="59"/>
    </row>
    <row r="123" spans="1:5" s="2" customFormat="1" ht="60" outlineLevel="1" x14ac:dyDescent="0.2">
      <c r="A123" s="21" t="s">
        <v>581</v>
      </c>
      <c r="B123" s="25" t="s">
        <v>422</v>
      </c>
      <c r="C123" s="52">
        <v>16314</v>
      </c>
      <c r="D123" s="52">
        <v>16314</v>
      </c>
      <c r="E123" s="59"/>
    </row>
    <row r="124" spans="1:5" s="2" customFormat="1" ht="72" outlineLevel="1" x14ac:dyDescent="0.2">
      <c r="A124" s="21" t="s">
        <v>264</v>
      </c>
      <c r="B124" s="25" t="s">
        <v>204</v>
      </c>
      <c r="C124" s="52">
        <v>149593</v>
      </c>
      <c r="D124" s="52">
        <v>149593</v>
      </c>
      <c r="E124" s="59"/>
    </row>
    <row r="125" spans="1:5" s="2" customFormat="1" ht="60" outlineLevel="1" x14ac:dyDescent="0.2">
      <c r="A125" s="21" t="s">
        <v>582</v>
      </c>
      <c r="B125" s="25" t="s">
        <v>205</v>
      </c>
      <c r="C125" s="52">
        <v>5913138</v>
      </c>
      <c r="D125" s="52">
        <v>6208818</v>
      </c>
      <c r="E125" s="59"/>
    </row>
    <row r="126" spans="1:5" s="2" customFormat="1" ht="72" outlineLevel="1" x14ac:dyDescent="0.2">
      <c r="A126" s="21" t="s">
        <v>583</v>
      </c>
      <c r="B126" s="25" t="s">
        <v>398</v>
      </c>
      <c r="C126" s="52">
        <v>21524</v>
      </c>
      <c r="D126" s="52">
        <v>21524</v>
      </c>
      <c r="E126" s="59"/>
    </row>
    <row r="127" spans="1:5" s="2" customFormat="1" ht="60" outlineLevel="1" x14ac:dyDescent="0.2">
      <c r="A127" s="21" t="s">
        <v>584</v>
      </c>
      <c r="B127" s="25" t="s">
        <v>206</v>
      </c>
      <c r="C127" s="52">
        <v>4484736</v>
      </c>
      <c r="D127" s="52">
        <v>4708974</v>
      </c>
      <c r="E127" s="59"/>
    </row>
    <row r="128" spans="1:5" s="2" customFormat="1" ht="60" outlineLevel="1" x14ac:dyDescent="0.2">
      <c r="A128" s="21" t="s">
        <v>586</v>
      </c>
      <c r="B128" s="25" t="s">
        <v>207</v>
      </c>
      <c r="C128" s="52">
        <v>3797079</v>
      </c>
      <c r="D128" s="52">
        <v>3986933</v>
      </c>
      <c r="E128" s="59"/>
    </row>
    <row r="129" spans="1:11" s="2" customFormat="1" ht="60" outlineLevel="1" x14ac:dyDescent="0.2">
      <c r="A129" s="21" t="s">
        <v>585</v>
      </c>
      <c r="B129" s="25" t="s">
        <v>390</v>
      </c>
      <c r="C129" s="52">
        <v>563782</v>
      </c>
      <c r="D129" s="52">
        <v>563782</v>
      </c>
      <c r="E129" s="59"/>
    </row>
    <row r="130" spans="1:11" s="2" customFormat="1" ht="36" outlineLevel="1" x14ac:dyDescent="0.2">
      <c r="A130" s="21" t="s">
        <v>265</v>
      </c>
      <c r="B130" s="25" t="s">
        <v>208</v>
      </c>
      <c r="C130" s="52">
        <v>215914</v>
      </c>
      <c r="D130" s="52">
        <v>218178</v>
      </c>
      <c r="E130" s="59"/>
    </row>
    <row r="131" spans="1:11" s="6" customFormat="1" ht="24" outlineLevel="1" x14ac:dyDescent="0.2">
      <c r="A131" s="21" t="s">
        <v>38</v>
      </c>
      <c r="B131" s="25" t="s">
        <v>39</v>
      </c>
      <c r="C131" s="52">
        <v>2813345</v>
      </c>
      <c r="D131" s="52">
        <v>2813345</v>
      </c>
      <c r="E131" s="58"/>
    </row>
    <row r="132" spans="1:11" s="2" customFormat="1" ht="24" outlineLevel="1" x14ac:dyDescent="0.2">
      <c r="A132" s="21" t="s">
        <v>54</v>
      </c>
      <c r="B132" s="25" t="s">
        <v>55</v>
      </c>
      <c r="C132" s="52">
        <f>C133+C134</f>
        <v>45989070</v>
      </c>
      <c r="D132" s="52">
        <f>D133+D134</f>
        <v>45997857</v>
      </c>
      <c r="E132" s="59"/>
    </row>
    <row r="133" spans="1:11" s="2" customFormat="1" ht="96" outlineLevel="1" x14ac:dyDescent="0.2">
      <c r="A133" s="21" t="s">
        <v>307</v>
      </c>
      <c r="B133" s="25" t="s">
        <v>209</v>
      </c>
      <c r="C133" s="52">
        <v>2823846</v>
      </c>
      <c r="D133" s="52">
        <v>2823846</v>
      </c>
      <c r="E133" s="59"/>
    </row>
    <row r="134" spans="1:11" s="2" customFormat="1" ht="24" outlineLevel="1" x14ac:dyDescent="0.2">
      <c r="A134" s="21" t="s">
        <v>266</v>
      </c>
      <c r="B134" s="25" t="s">
        <v>210</v>
      </c>
      <c r="C134" s="52">
        <v>43165224</v>
      </c>
      <c r="D134" s="52">
        <v>43174011</v>
      </c>
      <c r="E134" s="59"/>
    </row>
    <row r="135" spans="1:11" s="2" customFormat="1" ht="24" x14ac:dyDescent="0.2">
      <c r="A135" s="17" t="s">
        <v>300</v>
      </c>
      <c r="B135" s="24" t="s">
        <v>184</v>
      </c>
      <c r="C135" s="51">
        <f>C136+C137</f>
        <v>1931299</v>
      </c>
      <c r="D135" s="51">
        <f>D136+D137</f>
        <v>1931299</v>
      </c>
      <c r="E135" s="59"/>
    </row>
    <row r="136" spans="1:11" s="2" customFormat="1" ht="60" x14ac:dyDescent="0.2">
      <c r="A136" s="21" t="s">
        <v>477</v>
      </c>
      <c r="B136" s="25" t="s">
        <v>476</v>
      </c>
      <c r="C136" s="52">
        <v>1669200</v>
      </c>
      <c r="D136" s="52">
        <v>1669200</v>
      </c>
      <c r="E136" s="59"/>
    </row>
    <row r="137" spans="1:11" s="2" customFormat="1" ht="60" outlineLevel="1" x14ac:dyDescent="0.2">
      <c r="A137" s="21" t="s">
        <v>267</v>
      </c>
      <c r="B137" s="25" t="s">
        <v>268</v>
      </c>
      <c r="C137" s="52">
        <v>262099</v>
      </c>
      <c r="D137" s="52">
        <v>262099</v>
      </c>
      <c r="E137" s="63"/>
    </row>
    <row r="138" spans="1:11" s="2" customFormat="1" ht="12.75" x14ac:dyDescent="0.2">
      <c r="A138" s="17" t="s">
        <v>40</v>
      </c>
      <c r="B138" s="24" t="s">
        <v>41</v>
      </c>
      <c r="C138" s="51">
        <f>C139+C140</f>
        <v>1021989</v>
      </c>
      <c r="D138" s="51">
        <f>D139+D140</f>
        <v>1021989</v>
      </c>
      <c r="E138" s="59"/>
    </row>
    <row r="139" spans="1:11" s="2" customFormat="1" ht="24" outlineLevel="1" x14ac:dyDescent="0.2">
      <c r="A139" s="21" t="s">
        <v>42</v>
      </c>
      <c r="B139" s="25" t="s">
        <v>43</v>
      </c>
      <c r="C139" s="52">
        <v>947889</v>
      </c>
      <c r="D139" s="52">
        <v>947889</v>
      </c>
      <c r="E139" s="63"/>
    </row>
    <row r="140" spans="1:11" s="2" customFormat="1" ht="60" outlineLevel="1" x14ac:dyDescent="0.2">
      <c r="A140" s="21" t="s">
        <v>91</v>
      </c>
      <c r="B140" s="25" t="s">
        <v>44</v>
      </c>
      <c r="C140" s="52">
        <v>74100</v>
      </c>
      <c r="D140" s="52">
        <v>74100</v>
      </c>
      <c r="E140" s="59"/>
    </row>
    <row r="141" spans="1:11" s="2" customFormat="1" ht="12.75" x14ac:dyDescent="0.2">
      <c r="A141" s="17" t="s">
        <v>45</v>
      </c>
      <c r="B141" s="24" t="s">
        <v>46</v>
      </c>
      <c r="C141" s="51">
        <f>C142+C149+C158+C164+C171+C177+C185+C188+C190+C192+C194+C196+C198+C201+C203+C209+C211+C217+C218+C219+C223+C226+C236+C247+C248+C249+C250+C251+C252+C253+C254+C255+C257+C258</f>
        <v>563809738</v>
      </c>
      <c r="D141" s="51">
        <f>D142+D149+D158+D164+D171+D177+D185+D188+D190+D192+D194+D196+D198+D201+D203+D209+D211+D217+D218+D219+D223+D226+D236+D247+D248+D249+D250+D251+D252+D253+D254+D255+D257+D258</f>
        <v>570669738</v>
      </c>
      <c r="E141" s="59"/>
      <c r="G141" s="13"/>
      <c r="I141" s="13"/>
      <c r="J141" s="13"/>
      <c r="K141" s="13"/>
    </row>
    <row r="142" spans="1:11" s="2" customFormat="1" ht="48" outlineLevel="1" x14ac:dyDescent="0.2">
      <c r="A142" s="21" t="s">
        <v>263</v>
      </c>
      <c r="B142" s="25" t="s">
        <v>203</v>
      </c>
      <c r="C142" s="52">
        <f>C143+C144+C145+C146+C147+C148</f>
        <v>357243</v>
      </c>
      <c r="D142" s="52">
        <f>D143+D144+D145+D146+D147+D148</f>
        <v>357243</v>
      </c>
      <c r="E142" s="63"/>
      <c r="G142" s="13"/>
      <c r="I142" s="13"/>
      <c r="J142" s="13"/>
      <c r="K142" s="13"/>
    </row>
    <row r="143" spans="1:11" s="2" customFormat="1" ht="72" outlineLevel="2" x14ac:dyDescent="0.2">
      <c r="A143" s="21" t="s">
        <v>587</v>
      </c>
      <c r="B143" s="25" t="s">
        <v>211</v>
      </c>
      <c r="C143" s="52">
        <v>43667</v>
      </c>
      <c r="D143" s="52">
        <v>43667</v>
      </c>
      <c r="E143" s="59"/>
    </row>
    <row r="144" spans="1:11" s="2" customFormat="1" ht="84" outlineLevel="2" x14ac:dyDescent="0.2">
      <c r="A144" s="21" t="s">
        <v>308</v>
      </c>
      <c r="B144" s="25" t="s">
        <v>212</v>
      </c>
      <c r="C144" s="52">
        <v>154130</v>
      </c>
      <c r="D144" s="52">
        <v>154130</v>
      </c>
      <c r="E144" s="59"/>
    </row>
    <row r="145" spans="1:10" s="2" customFormat="1" ht="60" outlineLevel="2" x14ac:dyDescent="0.2">
      <c r="A145" s="21" t="s">
        <v>309</v>
      </c>
      <c r="B145" s="25" t="s">
        <v>213</v>
      </c>
      <c r="C145" s="52">
        <v>64643</v>
      </c>
      <c r="D145" s="52">
        <v>64643</v>
      </c>
      <c r="E145" s="59"/>
    </row>
    <row r="146" spans="1:10" s="2" customFormat="1" ht="72" outlineLevel="2" x14ac:dyDescent="0.2">
      <c r="A146" s="21" t="s">
        <v>310</v>
      </c>
      <c r="B146" s="25" t="s">
        <v>214</v>
      </c>
      <c r="C146" s="52">
        <v>667</v>
      </c>
      <c r="D146" s="52">
        <v>667</v>
      </c>
      <c r="E146" s="59"/>
    </row>
    <row r="147" spans="1:10" s="9" customFormat="1" ht="72" outlineLevel="2" x14ac:dyDescent="0.2">
      <c r="A147" s="21" t="s">
        <v>365</v>
      </c>
      <c r="B147" s="25" t="s">
        <v>366</v>
      </c>
      <c r="C147" s="52">
        <v>16543</v>
      </c>
      <c r="D147" s="52">
        <v>16543</v>
      </c>
      <c r="E147" s="60"/>
    </row>
    <row r="148" spans="1:10" s="2" customFormat="1" ht="60" outlineLevel="2" x14ac:dyDescent="0.2">
      <c r="A148" s="21" t="s">
        <v>311</v>
      </c>
      <c r="B148" s="25" t="s">
        <v>215</v>
      </c>
      <c r="C148" s="52">
        <v>77593</v>
      </c>
      <c r="D148" s="52">
        <v>77593</v>
      </c>
      <c r="E148" s="59"/>
    </row>
    <row r="149" spans="1:10" s="2" customFormat="1" ht="72" outlineLevel="1" x14ac:dyDescent="0.2">
      <c r="A149" s="21" t="s">
        <v>474</v>
      </c>
      <c r="B149" s="25" t="s">
        <v>175</v>
      </c>
      <c r="C149" s="52">
        <f>C150+C151+C152+C153+C154+C155+C156+C157</f>
        <v>1317771</v>
      </c>
      <c r="D149" s="52">
        <f>D150+D151+D152+D153+D154+D155+D156+D157</f>
        <v>1317771</v>
      </c>
      <c r="E149" s="59"/>
    </row>
    <row r="150" spans="1:10" s="2" customFormat="1" ht="84" outlineLevel="1" x14ac:dyDescent="0.2">
      <c r="A150" s="21" t="s">
        <v>371</v>
      </c>
      <c r="B150" s="25" t="s">
        <v>370</v>
      </c>
      <c r="C150" s="52">
        <v>1989</v>
      </c>
      <c r="D150" s="52">
        <v>1989</v>
      </c>
      <c r="E150" s="63"/>
      <c r="F150" s="13"/>
      <c r="G150" s="13"/>
      <c r="H150" s="13"/>
      <c r="I150" s="13"/>
    </row>
    <row r="151" spans="1:10" s="2" customFormat="1" ht="120" outlineLevel="2" x14ac:dyDescent="0.2">
      <c r="A151" s="21" t="s">
        <v>312</v>
      </c>
      <c r="B151" s="25" t="s">
        <v>216</v>
      </c>
      <c r="C151" s="52">
        <v>74897</v>
      </c>
      <c r="D151" s="52">
        <v>74897</v>
      </c>
      <c r="E151" s="59"/>
    </row>
    <row r="152" spans="1:10" s="2" customFormat="1" ht="96" outlineLevel="2" x14ac:dyDescent="0.2">
      <c r="A152" s="23" t="s">
        <v>313</v>
      </c>
      <c r="B152" s="25" t="s">
        <v>217</v>
      </c>
      <c r="C152" s="52">
        <v>281860</v>
      </c>
      <c r="D152" s="52">
        <v>281860</v>
      </c>
      <c r="E152" s="59"/>
    </row>
    <row r="153" spans="1:10" s="2" customFormat="1" ht="96" outlineLevel="2" x14ac:dyDescent="0.2">
      <c r="A153" s="21" t="s">
        <v>375</v>
      </c>
      <c r="B153" s="25" t="s">
        <v>374</v>
      </c>
      <c r="C153" s="52">
        <v>34812</v>
      </c>
      <c r="D153" s="52">
        <v>34812</v>
      </c>
      <c r="E153" s="59"/>
    </row>
    <row r="154" spans="1:10" s="2" customFormat="1" ht="84" outlineLevel="2" x14ac:dyDescent="0.2">
      <c r="A154" s="21" t="s">
        <v>314</v>
      </c>
      <c r="B154" s="25" t="s">
        <v>218</v>
      </c>
      <c r="C154" s="52">
        <v>9959</v>
      </c>
      <c r="D154" s="52">
        <v>9959</v>
      </c>
      <c r="E154" s="59"/>
    </row>
    <row r="155" spans="1:10" s="2" customFormat="1" ht="120" outlineLevel="2" x14ac:dyDescent="0.2">
      <c r="A155" s="21" t="s">
        <v>315</v>
      </c>
      <c r="B155" s="25" t="s">
        <v>219</v>
      </c>
      <c r="C155" s="52">
        <v>31036</v>
      </c>
      <c r="D155" s="52">
        <v>31036</v>
      </c>
      <c r="E155" s="59"/>
    </row>
    <row r="156" spans="1:10" s="2" customFormat="1" ht="72" outlineLevel="2" x14ac:dyDescent="0.2">
      <c r="A156" s="21" t="s">
        <v>316</v>
      </c>
      <c r="B156" s="25" t="s">
        <v>220</v>
      </c>
      <c r="C156" s="52">
        <v>843600</v>
      </c>
      <c r="D156" s="52">
        <v>843600</v>
      </c>
      <c r="E156" s="59"/>
    </row>
    <row r="157" spans="1:10" s="2" customFormat="1" ht="72" outlineLevel="2" x14ac:dyDescent="0.2">
      <c r="A157" s="21" t="s">
        <v>317</v>
      </c>
      <c r="B157" s="25" t="s">
        <v>221</v>
      </c>
      <c r="C157" s="52">
        <v>39618</v>
      </c>
      <c r="D157" s="52">
        <v>39618</v>
      </c>
      <c r="E157" s="59"/>
    </row>
    <row r="158" spans="1:10" s="2" customFormat="1" ht="60" outlineLevel="1" x14ac:dyDescent="0.2">
      <c r="A158" s="21" t="s">
        <v>318</v>
      </c>
      <c r="B158" s="25" t="s">
        <v>162</v>
      </c>
      <c r="C158" s="52">
        <f>C159+C160+C161+C162+C163</f>
        <v>856062</v>
      </c>
      <c r="D158" s="52">
        <f>D159+D160+D161+D162+D163</f>
        <v>856062</v>
      </c>
      <c r="E158" s="59"/>
      <c r="F158" s="13"/>
      <c r="G158" s="13"/>
      <c r="H158" s="13"/>
      <c r="I158" s="13"/>
      <c r="J158" s="13"/>
    </row>
    <row r="159" spans="1:10" s="2" customFormat="1" ht="72" outlineLevel="2" x14ac:dyDescent="0.2">
      <c r="A159" s="21" t="s">
        <v>319</v>
      </c>
      <c r="B159" s="25" t="s">
        <v>222</v>
      </c>
      <c r="C159" s="52">
        <v>150000</v>
      </c>
      <c r="D159" s="52">
        <v>150000</v>
      </c>
      <c r="E159" s="59"/>
    </row>
    <row r="160" spans="1:10" s="9" customFormat="1" ht="120" outlineLevel="2" x14ac:dyDescent="0.2">
      <c r="A160" s="21" t="s">
        <v>588</v>
      </c>
      <c r="B160" s="25" t="s">
        <v>223</v>
      </c>
      <c r="C160" s="52">
        <v>133500</v>
      </c>
      <c r="D160" s="52">
        <v>133500</v>
      </c>
      <c r="E160" s="60"/>
    </row>
    <row r="161" spans="1:10" s="9" customFormat="1" ht="84" outlineLevel="2" x14ac:dyDescent="0.2">
      <c r="A161" s="21" t="s">
        <v>286</v>
      </c>
      <c r="B161" s="25" t="s">
        <v>224</v>
      </c>
      <c r="C161" s="52">
        <v>20000</v>
      </c>
      <c r="D161" s="52">
        <v>20000</v>
      </c>
      <c r="E161" s="60"/>
    </row>
    <row r="162" spans="1:10" s="11" customFormat="1" ht="84" outlineLevel="2" x14ac:dyDescent="0.2">
      <c r="A162" s="21" t="s">
        <v>545</v>
      </c>
      <c r="B162" s="25" t="s">
        <v>544</v>
      </c>
      <c r="C162" s="52">
        <v>156097</v>
      </c>
      <c r="D162" s="52">
        <v>156097</v>
      </c>
      <c r="E162" s="65"/>
    </row>
    <row r="163" spans="1:10" s="2" customFormat="1" ht="72" outlineLevel="2" x14ac:dyDescent="0.2">
      <c r="A163" s="21" t="s">
        <v>287</v>
      </c>
      <c r="B163" s="25" t="s">
        <v>225</v>
      </c>
      <c r="C163" s="52">
        <v>396465</v>
      </c>
      <c r="D163" s="52">
        <v>396465</v>
      </c>
      <c r="E163" s="59"/>
    </row>
    <row r="164" spans="1:10" s="2" customFormat="1" ht="48" outlineLevel="1" x14ac:dyDescent="0.2">
      <c r="A164" s="21" t="s">
        <v>187</v>
      </c>
      <c r="B164" s="25" t="s">
        <v>176</v>
      </c>
      <c r="C164" s="52">
        <f>C165+C166+C167+C168+C169+C170</f>
        <v>1711601</v>
      </c>
      <c r="D164" s="52">
        <f>D165+D166+D167+D168+D169+D170</f>
        <v>1711601</v>
      </c>
      <c r="E164" s="59"/>
      <c r="F164" s="13"/>
      <c r="G164" s="13"/>
      <c r="H164" s="13"/>
      <c r="I164" s="13"/>
      <c r="J164" s="13"/>
    </row>
    <row r="165" spans="1:10" s="9" customFormat="1" ht="72" outlineLevel="2" x14ac:dyDescent="0.2">
      <c r="A165" s="21" t="s">
        <v>377</v>
      </c>
      <c r="B165" s="25" t="s">
        <v>376</v>
      </c>
      <c r="C165" s="52">
        <v>83</v>
      </c>
      <c r="D165" s="52">
        <v>83</v>
      </c>
      <c r="E165" s="60"/>
    </row>
    <row r="166" spans="1:10" s="2" customFormat="1" ht="60" outlineLevel="2" x14ac:dyDescent="0.2">
      <c r="A166" s="21" t="s">
        <v>320</v>
      </c>
      <c r="B166" s="25" t="s">
        <v>226</v>
      </c>
      <c r="C166" s="52">
        <v>11262</v>
      </c>
      <c r="D166" s="52">
        <v>11262</v>
      </c>
      <c r="E166" s="59"/>
    </row>
    <row r="167" spans="1:10" s="2" customFormat="1" ht="72" outlineLevel="2" x14ac:dyDescent="0.2">
      <c r="A167" s="21" t="s">
        <v>321</v>
      </c>
      <c r="B167" s="25" t="s">
        <v>227</v>
      </c>
      <c r="C167" s="52">
        <v>25513</v>
      </c>
      <c r="D167" s="52">
        <v>25513</v>
      </c>
      <c r="E167" s="59"/>
    </row>
    <row r="168" spans="1:10" s="2" customFormat="1" ht="60" outlineLevel="2" x14ac:dyDescent="0.2">
      <c r="A168" s="21" t="s">
        <v>322</v>
      </c>
      <c r="B168" s="25" t="s">
        <v>228</v>
      </c>
      <c r="C168" s="52">
        <v>492198</v>
      </c>
      <c r="D168" s="52">
        <v>492198</v>
      </c>
      <c r="E168" s="59"/>
    </row>
    <row r="169" spans="1:10" s="11" customFormat="1" ht="84" outlineLevel="2" x14ac:dyDescent="0.2">
      <c r="A169" s="21" t="s">
        <v>475</v>
      </c>
      <c r="B169" s="25" t="s">
        <v>423</v>
      </c>
      <c r="C169" s="52">
        <v>779277</v>
      </c>
      <c r="D169" s="52">
        <v>779277</v>
      </c>
      <c r="E169" s="65"/>
    </row>
    <row r="170" spans="1:10" s="11" customFormat="1" ht="60" outlineLevel="2" x14ac:dyDescent="0.2">
      <c r="A170" s="21" t="s">
        <v>589</v>
      </c>
      <c r="B170" s="25" t="s">
        <v>541</v>
      </c>
      <c r="C170" s="52">
        <v>403268</v>
      </c>
      <c r="D170" s="52">
        <v>403268</v>
      </c>
      <c r="E170" s="65"/>
    </row>
    <row r="171" spans="1:10" s="2" customFormat="1" ht="72" outlineLevel="1" x14ac:dyDescent="0.2">
      <c r="A171" s="21" t="s">
        <v>323</v>
      </c>
      <c r="B171" s="25" t="s">
        <v>164</v>
      </c>
      <c r="C171" s="52">
        <f>C172+C173+C174+C175+C176</f>
        <v>1131000</v>
      </c>
      <c r="D171" s="52">
        <f>D172+D173+D174+D175+D176</f>
        <v>1131000</v>
      </c>
      <c r="E171" s="59"/>
      <c r="F171" s="13"/>
      <c r="G171" s="13"/>
      <c r="H171" s="13"/>
      <c r="I171" s="13"/>
      <c r="J171" s="13"/>
    </row>
    <row r="172" spans="1:10" s="2" customFormat="1" ht="96" outlineLevel="2" x14ac:dyDescent="0.2">
      <c r="A172" s="21" t="s">
        <v>324</v>
      </c>
      <c r="B172" s="25" t="s">
        <v>229</v>
      </c>
      <c r="C172" s="52">
        <v>1000</v>
      </c>
      <c r="D172" s="52">
        <v>1000</v>
      </c>
      <c r="E172" s="59"/>
    </row>
    <row r="173" spans="1:10" s="2" customFormat="1" ht="96" outlineLevel="2" x14ac:dyDescent="0.2">
      <c r="A173" s="21" t="s">
        <v>325</v>
      </c>
      <c r="B173" s="25" t="s">
        <v>230</v>
      </c>
      <c r="C173" s="52">
        <v>20000</v>
      </c>
      <c r="D173" s="52">
        <v>20000</v>
      </c>
      <c r="E173" s="59"/>
    </row>
    <row r="174" spans="1:10" s="2" customFormat="1" ht="84" outlineLevel="2" x14ac:dyDescent="0.2">
      <c r="A174" s="21" t="s">
        <v>326</v>
      </c>
      <c r="B174" s="25" t="s">
        <v>231</v>
      </c>
      <c r="C174" s="52">
        <v>10000</v>
      </c>
      <c r="D174" s="52">
        <v>10000</v>
      </c>
      <c r="E174" s="59"/>
    </row>
    <row r="175" spans="1:10" s="2" customFormat="1" ht="84" outlineLevel="2" x14ac:dyDescent="0.2">
      <c r="A175" s="21" t="s">
        <v>327</v>
      </c>
      <c r="B175" s="25" t="s">
        <v>232</v>
      </c>
      <c r="C175" s="52">
        <v>1000000</v>
      </c>
      <c r="D175" s="52">
        <v>1000000</v>
      </c>
      <c r="E175" s="59"/>
    </row>
    <row r="176" spans="1:10" s="2" customFormat="1" ht="72" outlineLevel="2" x14ac:dyDescent="0.2">
      <c r="A176" s="21" t="s">
        <v>328</v>
      </c>
      <c r="B176" s="25" t="s">
        <v>233</v>
      </c>
      <c r="C176" s="52">
        <v>100000</v>
      </c>
      <c r="D176" s="52">
        <v>100000</v>
      </c>
      <c r="E176" s="59"/>
    </row>
    <row r="177" spans="1:10" s="2" customFormat="1" ht="60" outlineLevel="1" x14ac:dyDescent="0.2">
      <c r="A177" s="21" t="s">
        <v>188</v>
      </c>
      <c r="B177" s="25" t="s">
        <v>177</v>
      </c>
      <c r="C177" s="52">
        <f>C178+C179+C180+C181+C182+C183+C184</f>
        <v>264929</v>
      </c>
      <c r="D177" s="52">
        <f>D178+D179+D180+D181+D182+D183+D184</f>
        <v>264929</v>
      </c>
      <c r="E177" s="59"/>
      <c r="F177" s="13"/>
      <c r="G177" s="13"/>
      <c r="H177" s="13"/>
      <c r="I177" s="13"/>
      <c r="J177" s="13"/>
    </row>
    <row r="178" spans="1:10" s="11" customFormat="1" ht="72" outlineLevel="2" x14ac:dyDescent="0.2">
      <c r="A178" s="21" t="s">
        <v>424</v>
      </c>
      <c r="B178" s="25" t="s">
        <v>513</v>
      </c>
      <c r="C178" s="52">
        <v>333</v>
      </c>
      <c r="D178" s="52">
        <v>333</v>
      </c>
      <c r="E178" s="65"/>
    </row>
    <row r="179" spans="1:10" s="11" customFormat="1" ht="84" outlineLevel="2" x14ac:dyDescent="0.2">
      <c r="A179" s="21" t="s">
        <v>478</v>
      </c>
      <c r="B179" s="25" t="s">
        <v>514</v>
      </c>
      <c r="C179" s="52">
        <v>167</v>
      </c>
      <c r="D179" s="52">
        <v>167</v>
      </c>
      <c r="E179" s="65"/>
    </row>
    <row r="180" spans="1:10" s="2" customFormat="1" ht="84" outlineLevel="2" x14ac:dyDescent="0.2">
      <c r="A180" s="21" t="s">
        <v>329</v>
      </c>
      <c r="B180" s="25" t="s">
        <v>234</v>
      </c>
      <c r="C180" s="52">
        <v>33333</v>
      </c>
      <c r="D180" s="52">
        <v>33333</v>
      </c>
      <c r="E180" s="59"/>
    </row>
    <row r="181" spans="1:10" s="2" customFormat="1" ht="84" outlineLevel="2" x14ac:dyDescent="0.2">
      <c r="A181" s="21" t="s">
        <v>330</v>
      </c>
      <c r="B181" s="25" t="s">
        <v>235</v>
      </c>
      <c r="C181" s="52">
        <v>187096</v>
      </c>
      <c r="D181" s="52">
        <v>187096</v>
      </c>
      <c r="E181" s="59"/>
    </row>
    <row r="182" spans="1:10" s="11" customFormat="1" ht="84" outlineLevel="2" x14ac:dyDescent="0.2">
      <c r="A182" s="21" t="s">
        <v>426</v>
      </c>
      <c r="B182" s="25" t="s">
        <v>425</v>
      </c>
      <c r="C182" s="52">
        <v>667</v>
      </c>
      <c r="D182" s="52">
        <v>667</v>
      </c>
      <c r="E182" s="65"/>
    </row>
    <row r="183" spans="1:10" s="2" customFormat="1" ht="72" outlineLevel="2" x14ac:dyDescent="0.2">
      <c r="A183" s="21" t="s">
        <v>378</v>
      </c>
      <c r="B183" s="25" t="s">
        <v>379</v>
      </c>
      <c r="C183" s="52">
        <v>42333</v>
      </c>
      <c r="D183" s="52">
        <v>42333</v>
      </c>
      <c r="E183" s="66"/>
    </row>
    <row r="184" spans="1:10" s="2" customFormat="1" ht="60" outlineLevel="2" x14ac:dyDescent="0.2">
      <c r="A184" s="21" t="s">
        <v>381</v>
      </c>
      <c r="B184" s="25" t="s">
        <v>380</v>
      </c>
      <c r="C184" s="52">
        <v>1000</v>
      </c>
      <c r="D184" s="52">
        <v>1000</v>
      </c>
      <c r="E184" s="59"/>
    </row>
    <row r="185" spans="1:10" s="11" customFormat="1" ht="72" outlineLevel="2" x14ac:dyDescent="0.2">
      <c r="A185" s="21" t="s">
        <v>482</v>
      </c>
      <c r="B185" s="25" t="s">
        <v>479</v>
      </c>
      <c r="C185" s="52">
        <f>C186+C187</f>
        <v>2046316</v>
      </c>
      <c r="D185" s="52">
        <f>D186+D187</f>
        <v>2046316</v>
      </c>
      <c r="E185" s="65"/>
      <c r="F185" s="14"/>
      <c r="G185" s="14"/>
      <c r="H185" s="14"/>
      <c r="I185" s="14"/>
      <c r="J185" s="14"/>
    </row>
    <row r="186" spans="1:10" s="11" customFormat="1" ht="96" outlineLevel="2" x14ac:dyDescent="0.2">
      <c r="A186" s="21" t="s">
        <v>483</v>
      </c>
      <c r="B186" s="25" t="s">
        <v>480</v>
      </c>
      <c r="C186" s="52">
        <v>1882105</v>
      </c>
      <c r="D186" s="52">
        <v>1882105</v>
      </c>
      <c r="E186" s="65"/>
    </row>
    <row r="187" spans="1:10" s="11" customFormat="1" ht="72" outlineLevel="2" x14ac:dyDescent="0.2">
      <c r="A187" s="21" t="s">
        <v>590</v>
      </c>
      <c r="B187" s="25" t="s">
        <v>481</v>
      </c>
      <c r="C187" s="52">
        <v>164211</v>
      </c>
      <c r="D187" s="52">
        <v>164211</v>
      </c>
      <c r="E187" s="65"/>
    </row>
    <row r="188" spans="1:10" s="2" customFormat="1" ht="60" outlineLevel="1" x14ac:dyDescent="0.2">
      <c r="A188" s="21" t="s">
        <v>383</v>
      </c>
      <c r="B188" s="25" t="s">
        <v>364</v>
      </c>
      <c r="C188" s="52">
        <f>C189</f>
        <v>5238</v>
      </c>
      <c r="D188" s="52">
        <f>D189</f>
        <v>5238</v>
      </c>
      <c r="E188" s="59"/>
    </row>
    <row r="189" spans="1:10" s="2" customFormat="1" ht="60" outlineLevel="1" x14ac:dyDescent="0.2">
      <c r="A189" s="21" t="s">
        <v>384</v>
      </c>
      <c r="B189" s="25" t="s">
        <v>382</v>
      </c>
      <c r="C189" s="52">
        <v>5238</v>
      </c>
      <c r="D189" s="52">
        <v>5238</v>
      </c>
      <c r="E189" s="59"/>
    </row>
    <row r="190" spans="1:10" s="2" customFormat="1" ht="60" outlineLevel="1" x14ac:dyDescent="0.2">
      <c r="A190" s="21" t="s">
        <v>189</v>
      </c>
      <c r="B190" s="25" t="s">
        <v>178</v>
      </c>
      <c r="C190" s="52">
        <f>C191</f>
        <v>6345</v>
      </c>
      <c r="D190" s="52">
        <f>D191</f>
        <v>6345</v>
      </c>
      <c r="E190" s="59"/>
      <c r="F190" s="13"/>
      <c r="G190" s="13"/>
      <c r="H190" s="13"/>
      <c r="I190" s="13"/>
      <c r="J190" s="13"/>
    </row>
    <row r="191" spans="1:10" s="2" customFormat="1" ht="60" outlineLevel="2" x14ac:dyDescent="0.2">
      <c r="A191" s="21" t="s">
        <v>331</v>
      </c>
      <c r="B191" s="25" t="s">
        <v>236</v>
      </c>
      <c r="C191" s="52">
        <v>6345</v>
      </c>
      <c r="D191" s="52">
        <v>6345</v>
      </c>
      <c r="E191" s="59"/>
    </row>
    <row r="192" spans="1:10" s="2" customFormat="1" ht="48" outlineLevel="1" x14ac:dyDescent="0.2">
      <c r="A192" s="21" t="s">
        <v>385</v>
      </c>
      <c r="B192" s="25" t="s">
        <v>361</v>
      </c>
      <c r="C192" s="52">
        <f>C193</f>
        <v>8885</v>
      </c>
      <c r="D192" s="52">
        <f>D193</f>
        <v>8885</v>
      </c>
      <c r="E192" s="59"/>
    </row>
    <row r="193" spans="1:10" s="2" customFormat="1" ht="48" outlineLevel="2" x14ac:dyDescent="0.2">
      <c r="A193" s="21" t="s">
        <v>387</v>
      </c>
      <c r="B193" s="25" t="s">
        <v>386</v>
      </c>
      <c r="C193" s="52">
        <v>8885</v>
      </c>
      <c r="D193" s="52">
        <v>8885</v>
      </c>
      <c r="E193" s="59"/>
    </row>
    <row r="194" spans="1:10" s="2" customFormat="1" ht="60" outlineLevel="1" x14ac:dyDescent="0.2">
      <c r="A194" s="21" t="s">
        <v>388</v>
      </c>
      <c r="B194" s="25" t="s">
        <v>362</v>
      </c>
      <c r="C194" s="52">
        <f>C195</f>
        <v>260458194</v>
      </c>
      <c r="D194" s="52">
        <f>D195</f>
        <v>260458194</v>
      </c>
      <c r="E194" s="59"/>
      <c r="F194" s="13"/>
      <c r="G194" s="13"/>
      <c r="H194" s="13"/>
      <c r="I194" s="13"/>
      <c r="J194" s="13"/>
    </row>
    <row r="195" spans="1:10" s="2" customFormat="1" ht="72" outlineLevel="2" x14ac:dyDescent="0.2">
      <c r="A195" s="21" t="s">
        <v>389</v>
      </c>
      <c r="B195" s="25" t="s">
        <v>288</v>
      </c>
      <c r="C195" s="52">
        <v>260458194</v>
      </c>
      <c r="D195" s="52">
        <v>260458194</v>
      </c>
      <c r="E195" s="59"/>
    </row>
    <row r="196" spans="1:10" s="10" customFormat="1" ht="48" outlineLevel="2" x14ac:dyDescent="0.2">
      <c r="A196" s="69" t="s">
        <v>368</v>
      </c>
      <c r="B196" s="25" t="s">
        <v>367</v>
      </c>
      <c r="C196" s="52">
        <f>C197</f>
        <v>40868488</v>
      </c>
      <c r="D196" s="52">
        <f>D197</f>
        <v>40868488</v>
      </c>
      <c r="E196" s="70"/>
    </row>
    <row r="197" spans="1:10" s="10" customFormat="1" ht="72" outlineLevel="1" x14ac:dyDescent="0.2">
      <c r="A197" s="21" t="s">
        <v>332</v>
      </c>
      <c r="B197" s="25" t="s">
        <v>269</v>
      </c>
      <c r="C197" s="52">
        <v>40868488</v>
      </c>
      <c r="D197" s="52">
        <v>40868488</v>
      </c>
      <c r="E197" s="71"/>
    </row>
    <row r="198" spans="1:10" s="10" customFormat="1" ht="48" outlineLevel="1" x14ac:dyDescent="0.2">
      <c r="A198" s="32" t="s">
        <v>369</v>
      </c>
      <c r="B198" s="25" t="s">
        <v>360</v>
      </c>
      <c r="C198" s="52">
        <f>C199+C200</f>
        <v>309482</v>
      </c>
      <c r="D198" s="52">
        <f>D199+D200</f>
        <v>309482</v>
      </c>
      <c r="E198" s="70"/>
    </row>
    <row r="199" spans="1:10" s="10" customFormat="1" ht="60" outlineLevel="2" x14ac:dyDescent="0.2">
      <c r="A199" s="32" t="s">
        <v>372</v>
      </c>
      <c r="B199" s="25" t="s">
        <v>359</v>
      </c>
      <c r="C199" s="52">
        <v>25417</v>
      </c>
      <c r="D199" s="52">
        <v>25417</v>
      </c>
      <c r="E199" s="71"/>
    </row>
    <row r="200" spans="1:10" s="10" customFormat="1" ht="60" outlineLevel="2" x14ac:dyDescent="0.2">
      <c r="A200" s="21" t="s">
        <v>333</v>
      </c>
      <c r="B200" s="25" t="s">
        <v>303</v>
      </c>
      <c r="C200" s="52">
        <v>284065</v>
      </c>
      <c r="D200" s="52">
        <v>284065</v>
      </c>
      <c r="E200" s="70"/>
    </row>
    <row r="201" spans="1:10" s="11" customFormat="1" ht="72" outlineLevel="2" x14ac:dyDescent="0.2">
      <c r="A201" s="21" t="s">
        <v>515</v>
      </c>
      <c r="B201" s="25" t="s">
        <v>427</v>
      </c>
      <c r="C201" s="52">
        <f>C202</f>
        <v>2173233</v>
      </c>
      <c r="D201" s="52">
        <f>D202</f>
        <v>2173233</v>
      </c>
      <c r="E201" s="65"/>
    </row>
    <row r="202" spans="1:10" s="11" customFormat="1" ht="72" outlineLevel="2" x14ac:dyDescent="0.2">
      <c r="A202" s="21" t="s">
        <v>591</v>
      </c>
      <c r="B202" s="25" t="s">
        <v>428</v>
      </c>
      <c r="C202" s="52">
        <v>2173233</v>
      </c>
      <c r="D202" s="52">
        <v>2173233</v>
      </c>
      <c r="E202" s="65"/>
    </row>
    <row r="203" spans="1:10" s="2" customFormat="1" ht="60" outlineLevel="1" x14ac:dyDescent="0.2">
      <c r="A203" s="21" t="s">
        <v>373</v>
      </c>
      <c r="B203" s="25" t="s">
        <v>179</v>
      </c>
      <c r="C203" s="52">
        <f>C204+C205+C206+C207+C208</f>
        <v>637316</v>
      </c>
      <c r="D203" s="52">
        <f>D204+D205+D206+D207+D208</f>
        <v>637316</v>
      </c>
      <c r="E203" s="59"/>
    </row>
    <row r="204" spans="1:10" s="2" customFormat="1" ht="96" outlineLevel="2" x14ac:dyDescent="0.2">
      <c r="A204" s="21" t="s">
        <v>625</v>
      </c>
      <c r="B204" s="25" t="s">
        <v>237</v>
      </c>
      <c r="C204" s="52">
        <v>171110</v>
      </c>
      <c r="D204" s="52">
        <v>171110</v>
      </c>
      <c r="E204" s="63"/>
    </row>
    <row r="205" spans="1:10" s="2" customFormat="1" ht="96" outlineLevel="2" x14ac:dyDescent="0.2">
      <c r="A205" s="21" t="s">
        <v>626</v>
      </c>
      <c r="B205" s="25" t="s">
        <v>404</v>
      </c>
      <c r="C205" s="52">
        <v>194143</v>
      </c>
      <c r="D205" s="52">
        <v>194143</v>
      </c>
      <c r="E205" s="59"/>
    </row>
    <row r="206" spans="1:10" s="2" customFormat="1" ht="96" outlineLevel="2" x14ac:dyDescent="0.2">
      <c r="A206" s="21" t="s">
        <v>627</v>
      </c>
      <c r="B206" s="25" t="s">
        <v>405</v>
      </c>
      <c r="C206" s="52">
        <v>39286</v>
      </c>
      <c r="D206" s="52">
        <v>39286</v>
      </c>
      <c r="E206" s="59"/>
    </row>
    <row r="207" spans="1:10" s="9" customFormat="1" ht="96" outlineLevel="2" x14ac:dyDescent="0.2">
      <c r="A207" s="21" t="s">
        <v>628</v>
      </c>
      <c r="B207" s="25" t="s">
        <v>429</v>
      </c>
      <c r="C207" s="52">
        <v>133476</v>
      </c>
      <c r="D207" s="52">
        <v>133476</v>
      </c>
      <c r="E207" s="60"/>
    </row>
    <row r="208" spans="1:10" s="2" customFormat="1" ht="84" outlineLevel="2" x14ac:dyDescent="0.2">
      <c r="A208" s="21" t="s">
        <v>629</v>
      </c>
      <c r="B208" s="25" t="s">
        <v>238</v>
      </c>
      <c r="C208" s="52">
        <v>99301</v>
      </c>
      <c r="D208" s="52">
        <v>99301</v>
      </c>
      <c r="E208" s="59"/>
    </row>
    <row r="209" spans="1:5" s="2" customFormat="1" ht="84" outlineLevel="1" x14ac:dyDescent="0.2">
      <c r="A209" s="21" t="s">
        <v>190</v>
      </c>
      <c r="B209" s="25" t="s">
        <v>180</v>
      </c>
      <c r="C209" s="52">
        <f>C210</f>
        <v>32000</v>
      </c>
      <c r="D209" s="52">
        <f>D210</f>
        <v>32000</v>
      </c>
      <c r="E209" s="59"/>
    </row>
    <row r="210" spans="1:5" s="2" customFormat="1" ht="84" outlineLevel="2" x14ac:dyDescent="0.2">
      <c r="A210" s="21" t="s">
        <v>289</v>
      </c>
      <c r="B210" s="25" t="s">
        <v>239</v>
      </c>
      <c r="C210" s="52">
        <v>32000</v>
      </c>
      <c r="D210" s="52">
        <v>32000</v>
      </c>
      <c r="E210" s="59"/>
    </row>
    <row r="211" spans="1:5" s="2" customFormat="1" ht="72" outlineLevel="1" x14ac:dyDescent="0.2">
      <c r="A211" s="21" t="s">
        <v>299</v>
      </c>
      <c r="B211" s="25" t="s">
        <v>197</v>
      </c>
      <c r="C211" s="52">
        <f>C212+C213+C214+C215+C216</f>
        <v>396969</v>
      </c>
      <c r="D211" s="52">
        <f>D212+D213+D214+D215+D216</f>
        <v>396969</v>
      </c>
      <c r="E211" s="59"/>
    </row>
    <row r="212" spans="1:5" s="2" customFormat="1" ht="84" outlineLevel="2" x14ac:dyDescent="0.2">
      <c r="A212" s="21" t="s">
        <v>334</v>
      </c>
      <c r="B212" s="25" t="s">
        <v>262</v>
      </c>
      <c r="C212" s="52">
        <v>2899</v>
      </c>
      <c r="D212" s="52">
        <v>2899</v>
      </c>
      <c r="E212" s="63"/>
    </row>
    <row r="213" spans="1:5" s="2" customFormat="1" ht="96" outlineLevel="2" x14ac:dyDescent="0.2">
      <c r="A213" s="21" t="s">
        <v>335</v>
      </c>
      <c r="B213" s="25" t="s">
        <v>240</v>
      </c>
      <c r="C213" s="52">
        <v>60326</v>
      </c>
      <c r="D213" s="52">
        <v>60326</v>
      </c>
      <c r="E213" s="59"/>
    </row>
    <row r="214" spans="1:5" s="2" customFormat="1" ht="96" outlineLevel="2" x14ac:dyDescent="0.2">
      <c r="A214" s="21" t="s">
        <v>336</v>
      </c>
      <c r="B214" s="25" t="s">
        <v>241</v>
      </c>
      <c r="C214" s="52">
        <v>121074</v>
      </c>
      <c r="D214" s="52">
        <v>121074</v>
      </c>
      <c r="E214" s="59"/>
    </row>
    <row r="215" spans="1:5" s="2" customFormat="1" ht="132" outlineLevel="2" x14ac:dyDescent="0.2">
      <c r="A215" s="21" t="s">
        <v>337</v>
      </c>
      <c r="B215" s="25" t="s">
        <v>242</v>
      </c>
      <c r="C215" s="52">
        <v>95058</v>
      </c>
      <c r="D215" s="52">
        <v>95058</v>
      </c>
      <c r="E215" s="59"/>
    </row>
    <row r="216" spans="1:5" s="2" customFormat="1" ht="84" outlineLevel="2" x14ac:dyDescent="0.2">
      <c r="A216" s="21" t="s">
        <v>338</v>
      </c>
      <c r="B216" s="25" t="s">
        <v>243</v>
      </c>
      <c r="C216" s="52">
        <v>117612</v>
      </c>
      <c r="D216" s="52">
        <v>117612</v>
      </c>
      <c r="E216" s="59"/>
    </row>
    <row r="217" spans="1:5" s="2" customFormat="1" ht="132" outlineLevel="1" x14ac:dyDescent="0.2">
      <c r="A217" s="21" t="s">
        <v>191</v>
      </c>
      <c r="B217" s="25" t="s">
        <v>163</v>
      </c>
      <c r="C217" s="52">
        <v>9383</v>
      </c>
      <c r="D217" s="52">
        <v>9383</v>
      </c>
      <c r="E217" s="59"/>
    </row>
    <row r="218" spans="1:5" s="2" customFormat="1" ht="60" outlineLevel="1" x14ac:dyDescent="0.2">
      <c r="A218" s="21" t="s">
        <v>192</v>
      </c>
      <c r="B218" s="25" t="s">
        <v>181</v>
      </c>
      <c r="C218" s="52">
        <v>167</v>
      </c>
      <c r="D218" s="52">
        <v>167</v>
      </c>
      <c r="E218" s="59"/>
    </row>
    <row r="219" spans="1:5" s="2" customFormat="1" ht="60" outlineLevel="1" x14ac:dyDescent="0.2">
      <c r="A219" s="21" t="s">
        <v>193</v>
      </c>
      <c r="B219" s="25" t="s">
        <v>182</v>
      </c>
      <c r="C219" s="52">
        <f>C220+C221+C222</f>
        <v>288271</v>
      </c>
      <c r="D219" s="52">
        <f>D220+D221+D222</f>
        <v>288271</v>
      </c>
      <c r="E219" s="59"/>
    </row>
    <row r="220" spans="1:5" s="2" customFormat="1" ht="84" outlineLevel="2" x14ac:dyDescent="0.2">
      <c r="A220" s="21" t="s">
        <v>339</v>
      </c>
      <c r="B220" s="25" t="s">
        <v>244</v>
      </c>
      <c r="C220" s="52">
        <v>60102</v>
      </c>
      <c r="D220" s="52">
        <v>60102</v>
      </c>
      <c r="E220" s="59"/>
    </row>
    <row r="221" spans="1:5" s="2" customFormat="1" ht="96" outlineLevel="2" x14ac:dyDescent="0.2">
      <c r="A221" s="21" t="s">
        <v>340</v>
      </c>
      <c r="B221" s="25" t="s">
        <v>245</v>
      </c>
      <c r="C221" s="52">
        <v>181173</v>
      </c>
      <c r="D221" s="52">
        <v>181173</v>
      </c>
      <c r="E221" s="59"/>
    </row>
    <row r="222" spans="1:5" s="2" customFormat="1" ht="60" outlineLevel="2" x14ac:dyDescent="0.2">
      <c r="A222" s="21" t="s">
        <v>341</v>
      </c>
      <c r="B222" s="25" t="s">
        <v>246</v>
      </c>
      <c r="C222" s="52">
        <v>46996</v>
      </c>
      <c r="D222" s="52">
        <v>46996</v>
      </c>
      <c r="E222" s="59"/>
    </row>
    <row r="223" spans="1:5" s="2" customFormat="1" ht="60" outlineLevel="1" x14ac:dyDescent="0.2">
      <c r="A223" s="21" t="s">
        <v>342</v>
      </c>
      <c r="B223" s="25" t="s">
        <v>165</v>
      </c>
      <c r="C223" s="52">
        <f>C224+C225</f>
        <v>620000</v>
      </c>
      <c r="D223" s="52">
        <f>D224+D225</f>
        <v>620000</v>
      </c>
      <c r="E223" s="59"/>
    </row>
    <row r="224" spans="1:5" s="2" customFormat="1" ht="120" outlineLevel="2" x14ac:dyDescent="0.2">
      <c r="A224" s="21" t="s">
        <v>343</v>
      </c>
      <c r="B224" s="25" t="s">
        <v>247</v>
      </c>
      <c r="C224" s="52">
        <v>10000</v>
      </c>
      <c r="D224" s="52">
        <v>10000</v>
      </c>
      <c r="E224" s="59"/>
    </row>
    <row r="225" spans="1:5" s="2" customFormat="1" ht="60" outlineLevel="2" x14ac:dyDescent="0.2">
      <c r="A225" s="21" t="s">
        <v>344</v>
      </c>
      <c r="B225" s="25" t="s">
        <v>248</v>
      </c>
      <c r="C225" s="52">
        <v>610000</v>
      </c>
      <c r="D225" s="52">
        <v>610000</v>
      </c>
      <c r="E225" s="59"/>
    </row>
    <row r="226" spans="1:5" s="2" customFormat="1" ht="48" outlineLevel="1" x14ac:dyDescent="0.2">
      <c r="A226" s="21" t="s">
        <v>290</v>
      </c>
      <c r="B226" s="25" t="s">
        <v>194</v>
      </c>
      <c r="C226" s="52">
        <f>C227+C228+C229+C230+C231+C232+C233+C234+C235</f>
        <v>3922352</v>
      </c>
      <c r="D226" s="52">
        <f>D227+D228+D229+D230+D231+D232+D233+D234+D235</f>
        <v>3922352</v>
      </c>
      <c r="E226" s="59"/>
    </row>
    <row r="227" spans="1:5" s="2" customFormat="1" ht="120" outlineLevel="1" x14ac:dyDescent="0.2">
      <c r="A227" s="34" t="s">
        <v>407</v>
      </c>
      <c r="B227" s="25" t="s">
        <v>406</v>
      </c>
      <c r="C227" s="52">
        <v>1464816</v>
      </c>
      <c r="D227" s="52">
        <v>1464816</v>
      </c>
      <c r="E227" s="59"/>
    </row>
    <row r="228" spans="1:5" s="2" customFormat="1" ht="60" outlineLevel="2" x14ac:dyDescent="0.2">
      <c r="A228" s="21" t="s">
        <v>345</v>
      </c>
      <c r="B228" s="25" t="s">
        <v>249</v>
      </c>
      <c r="C228" s="52">
        <v>7383</v>
      </c>
      <c r="D228" s="52">
        <v>7383</v>
      </c>
      <c r="E228" s="59"/>
    </row>
    <row r="229" spans="1:5" s="2" customFormat="1" ht="84" outlineLevel="2" x14ac:dyDescent="0.2">
      <c r="A229" s="21" t="s">
        <v>346</v>
      </c>
      <c r="B229" s="25" t="s">
        <v>250</v>
      </c>
      <c r="C229" s="52">
        <v>6000</v>
      </c>
      <c r="D229" s="52">
        <v>6000</v>
      </c>
      <c r="E229" s="59"/>
    </row>
    <row r="230" spans="1:5" s="2" customFormat="1" ht="60" outlineLevel="2" x14ac:dyDescent="0.2">
      <c r="A230" s="21" t="s">
        <v>347</v>
      </c>
      <c r="B230" s="25" t="s">
        <v>251</v>
      </c>
      <c r="C230" s="52">
        <v>29845</v>
      </c>
      <c r="D230" s="52">
        <v>29845</v>
      </c>
      <c r="E230" s="59"/>
    </row>
    <row r="231" spans="1:5" s="2" customFormat="1" ht="72" outlineLevel="2" x14ac:dyDescent="0.2">
      <c r="A231" s="21" t="s">
        <v>348</v>
      </c>
      <c r="B231" s="25" t="s">
        <v>252</v>
      </c>
      <c r="C231" s="52">
        <v>25000</v>
      </c>
      <c r="D231" s="52">
        <v>25000</v>
      </c>
      <c r="E231" s="59"/>
    </row>
    <row r="232" spans="1:5" s="11" customFormat="1" ht="60" outlineLevel="2" x14ac:dyDescent="0.2">
      <c r="A232" s="21" t="s">
        <v>592</v>
      </c>
      <c r="B232" s="25" t="s">
        <v>542</v>
      </c>
      <c r="C232" s="52">
        <v>428571</v>
      </c>
      <c r="D232" s="52">
        <v>428571</v>
      </c>
      <c r="E232" s="65"/>
    </row>
    <row r="233" spans="1:5" s="2" customFormat="1" ht="96" outlineLevel="2" x14ac:dyDescent="0.2">
      <c r="A233" s="21" t="s">
        <v>349</v>
      </c>
      <c r="B233" s="25" t="s">
        <v>253</v>
      </c>
      <c r="C233" s="52">
        <v>299857</v>
      </c>
      <c r="D233" s="52">
        <v>299857</v>
      </c>
      <c r="E233" s="59"/>
    </row>
    <row r="234" spans="1:5" s="2" customFormat="1" ht="108" outlineLevel="2" x14ac:dyDescent="0.2">
      <c r="A234" s="21" t="s">
        <v>350</v>
      </c>
      <c r="B234" s="25" t="s">
        <v>254</v>
      </c>
      <c r="C234" s="52">
        <v>417516</v>
      </c>
      <c r="D234" s="52">
        <v>417516</v>
      </c>
      <c r="E234" s="59"/>
    </row>
    <row r="235" spans="1:5" s="2" customFormat="1" ht="60" outlineLevel="2" x14ac:dyDescent="0.2">
      <c r="A235" s="21" t="s">
        <v>351</v>
      </c>
      <c r="B235" s="25" t="s">
        <v>255</v>
      </c>
      <c r="C235" s="52">
        <v>1243364</v>
      </c>
      <c r="D235" s="52">
        <v>1243364</v>
      </c>
      <c r="E235" s="59"/>
    </row>
    <row r="236" spans="1:5" s="2" customFormat="1" ht="60" outlineLevel="1" x14ac:dyDescent="0.2">
      <c r="A236" s="21" t="s">
        <v>195</v>
      </c>
      <c r="B236" s="25" t="s">
        <v>183</v>
      </c>
      <c r="C236" s="52">
        <f>C237+C238+C239+C240+C241+C242+C243+C244+C245+C246</f>
        <v>10218146</v>
      </c>
      <c r="D236" s="52">
        <f>D237+D238+D239+D240+D241+D242+D243+D244+D245+D246</f>
        <v>10218146</v>
      </c>
      <c r="E236" s="59"/>
    </row>
    <row r="237" spans="1:5" s="2" customFormat="1" ht="72" outlineLevel="1" x14ac:dyDescent="0.2">
      <c r="A237" s="34" t="s">
        <v>409</v>
      </c>
      <c r="B237" s="25" t="s">
        <v>408</v>
      </c>
      <c r="C237" s="52">
        <v>667</v>
      </c>
      <c r="D237" s="52">
        <v>667</v>
      </c>
      <c r="E237" s="59"/>
    </row>
    <row r="238" spans="1:5" s="2" customFormat="1" ht="84" outlineLevel="2" x14ac:dyDescent="0.2">
      <c r="A238" s="21" t="s">
        <v>352</v>
      </c>
      <c r="B238" s="25" t="s">
        <v>256</v>
      </c>
      <c r="C238" s="52">
        <v>48716</v>
      </c>
      <c r="D238" s="52">
        <v>48716</v>
      </c>
      <c r="E238" s="59"/>
    </row>
    <row r="239" spans="1:5" s="2" customFormat="1" ht="72" outlineLevel="2" x14ac:dyDescent="0.2">
      <c r="A239" s="21" t="s">
        <v>353</v>
      </c>
      <c r="B239" s="25" t="s">
        <v>257</v>
      </c>
      <c r="C239" s="52">
        <v>262667</v>
      </c>
      <c r="D239" s="52">
        <v>262667</v>
      </c>
      <c r="E239" s="59"/>
    </row>
    <row r="240" spans="1:5" s="2" customFormat="1" ht="168" outlineLevel="2" x14ac:dyDescent="0.2">
      <c r="A240" s="21" t="s">
        <v>354</v>
      </c>
      <c r="B240" s="25" t="s">
        <v>258</v>
      </c>
      <c r="C240" s="52">
        <v>21893</v>
      </c>
      <c r="D240" s="52">
        <v>21893</v>
      </c>
      <c r="E240" s="59"/>
    </row>
    <row r="241" spans="1:5" s="11" customFormat="1" ht="72" outlineLevel="2" x14ac:dyDescent="0.2">
      <c r="A241" s="21" t="s">
        <v>485</v>
      </c>
      <c r="B241" s="35" t="s">
        <v>484</v>
      </c>
      <c r="C241" s="52">
        <v>25143</v>
      </c>
      <c r="D241" s="52">
        <v>25143</v>
      </c>
      <c r="E241" s="65"/>
    </row>
    <row r="242" spans="1:5" s="11" customFormat="1" ht="84" outlineLevel="2" x14ac:dyDescent="0.2">
      <c r="A242" s="21" t="s">
        <v>593</v>
      </c>
      <c r="B242" s="35" t="s">
        <v>543</v>
      </c>
      <c r="C242" s="52">
        <v>1667</v>
      </c>
      <c r="D242" s="52">
        <v>1667</v>
      </c>
      <c r="E242" s="65"/>
    </row>
    <row r="243" spans="1:5" s="9" customFormat="1" ht="84" outlineLevel="2" x14ac:dyDescent="0.2">
      <c r="A243" s="21" t="s">
        <v>410</v>
      </c>
      <c r="B243" s="35" t="s">
        <v>411</v>
      </c>
      <c r="C243" s="52">
        <v>34286</v>
      </c>
      <c r="D243" s="52">
        <v>34286</v>
      </c>
      <c r="E243" s="60"/>
    </row>
    <row r="244" spans="1:5" s="12" customFormat="1" ht="72" outlineLevel="2" x14ac:dyDescent="0.2">
      <c r="A244" s="21" t="s">
        <v>412</v>
      </c>
      <c r="B244" s="35" t="s">
        <v>415</v>
      </c>
      <c r="C244" s="52">
        <v>6667</v>
      </c>
      <c r="D244" s="52">
        <v>6667</v>
      </c>
      <c r="E244" s="72"/>
    </row>
    <row r="245" spans="1:5" s="2" customFormat="1" ht="72" outlineLevel="2" x14ac:dyDescent="0.2">
      <c r="A245" s="21" t="s">
        <v>355</v>
      </c>
      <c r="B245" s="25" t="s">
        <v>259</v>
      </c>
      <c r="C245" s="52">
        <v>99649</v>
      </c>
      <c r="D245" s="52">
        <v>99649</v>
      </c>
      <c r="E245" s="59"/>
    </row>
    <row r="246" spans="1:5" s="2" customFormat="1" ht="60" outlineLevel="2" x14ac:dyDescent="0.2">
      <c r="A246" s="21" t="s">
        <v>356</v>
      </c>
      <c r="B246" s="25" t="s">
        <v>260</v>
      </c>
      <c r="C246" s="52">
        <v>9716791</v>
      </c>
      <c r="D246" s="52">
        <v>9716791</v>
      </c>
      <c r="E246" s="59"/>
    </row>
    <row r="247" spans="1:5" s="11" customFormat="1" ht="84" outlineLevel="2" x14ac:dyDescent="0.2">
      <c r="A247" s="21" t="s">
        <v>538</v>
      </c>
      <c r="B247" s="25" t="s">
        <v>537</v>
      </c>
      <c r="C247" s="52">
        <v>82183</v>
      </c>
      <c r="D247" s="52">
        <v>82183</v>
      </c>
      <c r="E247" s="65"/>
    </row>
    <row r="248" spans="1:5" s="2" customFormat="1" ht="48" outlineLevel="1" x14ac:dyDescent="0.2">
      <c r="A248" s="21" t="s">
        <v>196</v>
      </c>
      <c r="B248" s="25" t="s">
        <v>516</v>
      </c>
      <c r="C248" s="52">
        <v>1926315</v>
      </c>
      <c r="D248" s="52">
        <v>1926315</v>
      </c>
      <c r="E248" s="59"/>
    </row>
    <row r="249" spans="1:5" s="2" customFormat="1" ht="60" outlineLevel="1" x14ac:dyDescent="0.2">
      <c r="A249" s="21" t="s">
        <v>166</v>
      </c>
      <c r="B249" s="25" t="s">
        <v>159</v>
      </c>
      <c r="C249" s="52">
        <v>28246836</v>
      </c>
      <c r="D249" s="52">
        <v>28246836</v>
      </c>
      <c r="E249" s="59"/>
    </row>
    <row r="250" spans="1:5" s="2" customFormat="1" ht="60" outlineLevel="1" x14ac:dyDescent="0.2">
      <c r="A250" s="21" t="s">
        <v>167</v>
      </c>
      <c r="B250" s="25" t="s">
        <v>168</v>
      </c>
      <c r="C250" s="52">
        <v>180000</v>
      </c>
      <c r="D250" s="52">
        <v>180000</v>
      </c>
      <c r="E250" s="59"/>
    </row>
    <row r="251" spans="1:5" s="2" customFormat="1" ht="48" outlineLevel="1" x14ac:dyDescent="0.2">
      <c r="A251" s="21" t="s">
        <v>169</v>
      </c>
      <c r="B251" s="25" t="s">
        <v>170</v>
      </c>
      <c r="C251" s="52">
        <v>13151134</v>
      </c>
      <c r="D251" s="52">
        <v>13151134</v>
      </c>
      <c r="E251" s="59"/>
    </row>
    <row r="252" spans="1:5" s="2" customFormat="1" ht="36" outlineLevel="1" x14ac:dyDescent="0.2">
      <c r="A252" s="21" t="s">
        <v>403</v>
      </c>
      <c r="B252" s="25" t="s">
        <v>363</v>
      </c>
      <c r="C252" s="52">
        <v>135078</v>
      </c>
      <c r="D252" s="52">
        <v>135078</v>
      </c>
      <c r="E252" s="59"/>
    </row>
    <row r="253" spans="1:5" s="2" customFormat="1" ht="48" outlineLevel="1" x14ac:dyDescent="0.2">
      <c r="A253" s="21" t="s">
        <v>402</v>
      </c>
      <c r="B253" s="25" t="s">
        <v>171</v>
      </c>
      <c r="C253" s="52">
        <v>107327</v>
      </c>
      <c r="D253" s="52">
        <v>107327</v>
      </c>
      <c r="E253" s="59"/>
    </row>
    <row r="254" spans="1:5" s="11" customFormat="1" ht="36" outlineLevel="2" x14ac:dyDescent="0.2">
      <c r="A254" s="21" t="s">
        <v>534</v>
      </c>
      <c r="B254" s="36" t="s">
        <v>557</v>
      </c>
      <c r="C254" s="52">
        <v>16223</v>
      </c>
      <c r="D254" s="52">
        <v>16223</v>
      </c>
      <c r="E254" s="65"/>
    </row>
    <row r="255" spans="1:5" s="11" customFormat="1" ht="48" outlineLevel="2" x14ac:dyDescent="0.2">
      <c r="A255" s="23" t="s">
        <v>305</v>
      </c>
      <c r="B255" s="36" t="s">
        <v>172</v>
      </c>
      <c r="C255" s="52">
        <f>C256</f>
        <v>75275</v>
      </c>
      <c r="D255" s="52">
        <f>D256</f>
        <v>75275</v>
      </c>
      <c r="E255" s="65"/>
    </row>
    <row r="256" spans="1:5" s="11" customFormat="1" ht="84" outlineLevel="2" x14ac:dyDescent="0.2">
      <c r="A256" s="37" t="s">
        <v>520</v>
      </c>
      <c r="B256" s="36" t="s">
        <v>486</v>
      </c>
      <c r="C256" s="52">
        <v>75275</v>
      </c>
      <c r="D256" s="52">
        <v>75275</v>
      </c>
      <c r="E256" s="65"/>
    </row>
    <row r="257" spans="1:6" s="2" customFormat="1" ht="48" outlineLevel="1" x14ac:dyDescent="0.2">
      <c r="A257" s="21" t="s">
        <v>161</v>
      </c>
      <c r="B257" s="25" t="s">
        <v>160</v>
      </c>
      <c r="C257" s="52">
        <v>20929976</v>
      </c>
      <c r="D257" s="52">
        <v>20929976</v>
      </c>
      <c r="E257" s="59"/>
    </row>
    <row r="258" spans="1:6" s="11" customFormat="1" ht="72" outlineLevel="2" x14ac:dyDescent="0.2">
      <c r="A258" s="21" t="s">
        <v>580</v>
      </c>
      <c r="B258" s="25" t="s">
        <v>579</v>
      </c>
      <c r="C258" s="52">
        <v>171320000</v>
      </c>
      <c r="D258" s="52">
        <v>178180000</v>
      </c>
      <c r="E258" s="65"/>
    </row>
    <row r="259" spans="1:6" s="2" customFormat="1" ht="36" x14ac:dyDescent="0.2">
      <c r="A259" s="38" t="s">
        <v>358</v>
      </c>
      <c r="B259" s="24" t="s">
        <v>490</v>
      </c>
      <c r="C259" s="51">
        <f>C260</f>
        <v>25200015</v>
      </c>
      <c r="D259" s="51">
        <f>D260</f>
        <v>25200000</v>
      </c>
      <c r="E259" s="59"/>
    </row>
    <row r="260" spans="1:6" s="2" customFormat="1" ht="12.75" x14ac:dyDescent="0.2">
      <c r="A260" s="73" t="s">
        <v>519</v>
      </c>
      <c r="B260" s="25" t="s">
        <v>518</v>
      </c>
      <c r="C260" s="52">
        <f>C261</f>
        <v>25200015</v>
      </c>
      <c r="D260" s="52">
        <f>D261</f>
        <v>25200000</v>
      </c>
      <c r="E260" s="59"/>
    </row>
    <row r="261" spans="1:6" s="2" customFormat="1" ht="12.75" x14ac:dyDescent="0.2">
      <c r="A261" s="21" t="s">
        <v>413</v>
      </c>
      <c r="B261" s="25" t="s">
        <v>517</v>
      </c>
      <c r="C261" s="52">
        <v>25200015</v>
      </c>
      <c r="D261" s="52">
        <v>25200000</v>
      </c>
      <c r="E261" s="59"/>
    </row>
    <row r="262" spans="1:6" s="8" customFormat="1" ht="12.75" x14ac:dyDescent="0.2">
      <c r="A262" s="17" t="s">
        <v>138</v>
      </c>
      <c r="B262" s="18" t="s">
        <v>47</v>
      </c>
      <c r="C262" s="48">
        <f>C263</f>
        <v>10151849300</v>
      </c>
      <c r="D262" s="48">
        <f>D263</f>
        <v>7307046889.6099997</v>
      </c>
      <c r="E262" s="74"/>
      <c r="F262" s="55"/>
    </row>
    <row r="263" spans="1:6" s="8" customFormat="1" ht="24" x14ac:dyDescent="0.2">
      <c r="A263" s="17" t="s">
        <v>48</v>
      </c>
      <c r="B263" s="18" t="s">
        <v>49</v>
      </c>
      <c r="C263" s="48">
        <f>C264+C266+C298+C315</f>
        <v>10151849300</v>
      </c>
      <c r="D263" s="48">
        <f>D264+D266+D298+D315</f>
        <v>7307046889.6099997</v>
      </c>
      <c r="E263" s="75"/>
    </row>
    <row r="264" spans="1:6" s="8" customFormat="1" ht="12.75" x14ac:dyDescent="0.2">
      <c r="A264" s="17" t="s">
        <v>80</v>
      </c>
      <c r="B264" s="18" t="s">
        <v>93</v>
      </c>
      <c r="C264" s="48">
        <f t="shared" ref="C264:D264" si="0">C265</f>
        <v>1126106000</v>
      </c>
      <c r="D264" s="48">
        <f t="shared" si="0"/>
        <v>1126106000</v>
      </c>
      <c r="E264" s="75"/>
    </row>
    <row r="265" spans="1:6" ht="36" x14ac:dyDescent="0.2">
      <c r="A265" s="21" t="s">
        <v>79</v>
      </c>
      <c r="B265" s="19" t="s">
        <v>94</v>
      </c>
      <c r="C265" s="49">
        <v>1126106000</v>
      </c>
      <c r="D265" s="49">
        <v>1126106000</v>
      </c>
      <c r="E265" s="66"/>
    </row>
    <row r="266" spans="1:6" ht="24" x14ac:dyDescent="0.2">
      <c r="A266" s="17" t="s">
        <v>50</v>
      </c>
      <c r="B266" s="18" t="s">
        <v>95</v>
      </c>
      <c r="C266" s="48">
        <f>SUM(C267:C297)</f>
        <v>6695847400</v>
      </c>
      <c r="D266" s="48">
        <f>SUM(D267:D297)</f>
        <v>3915919300</v>
      </c>
      <c r="E266" s="48"/>
      <c r="F266" s="48"/>
    </row>
    <row r="267" spans="1:6" ht="24" x14ac:dyDescent="0.2">
      <c r="A267" s="40" t="s">
        <v>139</v>
      </c>
      <c r="B267" s="41" t="s">
        <v>140</v>
      </c>
      <c r="C267" s="49">
        <v>2225174100</v>
      </c>
      <c r="D267" s="49">
        <v>2521660600</v>
      </c>
      <c r="E267" s="66"/>
    </row>
    <row r="268" spans="1:6" ht="36" x14ac:dyDescent="0.2">
      <c r="A268" s="40" t="s">
        <v>141</v>
      </c>
      <c r="B268" s="41" t="s">
        <v>142</v>
      </c>
      <c r="C268" s="54">
        <v>121400</v>
      </c>
      <c r="D268" s="54">
        <v>121400</v>
      </c>
      <c r="E268" s="66"/>
    </row>
    <row r="269" spans="1:6" ht="48" x14ac:dyDescent="0.2">
      <c r="A269" s="42" t="s">
        <v>143</v>
      </c>
      <c r="B269" s="41" t="s">
        <v>96</v>
      </c>
      <c r="C269" s="49">
        <v>12631400</v>
      </c>
      <c r="D269" s="49">
        <v>11127800</v>
      </c>
      <c r="E269" s="66"/>
    </row>
    <row r="270" spans="1:6" ht="36" x14ac:dyDescent="0.2">
      <c r="A270" s="42" t="s">
        <v>129</v>
      </c>
      <c r="B270" s="41" t="s">
        <v>130</v>
      </c>
      <c r="C270" s="49">
        <v>130400600</v>
      </c>
      <c r="D270" s="49"/>
      <c r="E270" s="66"/>
    </row>
    <row r="271" spans="1:6" ht="60" x14ac:dyDescent="0.2">
      <c r="A271" s="42" t="s">
        <v>92</v>
      </c>
      <c r="B271" s="41" t="s">
        <v>144</v>
      </c>
      <c r="C271" s="49">
        <v>1352400</v>
      </c>
      <c r="D271" s="49"/>
      <c r="E271" s="66"/>
    </row>
    <row r="272" spans="1:6" ht="84" x14ac:dyDescent="0.2">
      <c r="A272" s="43" t="s">
        <v>599</v>
      </c>
      <c r="B272" s="41" t="s">
        <v>97</v>
      </c>
      <c r="C272" s="49">
        <v>22080000</v>
      </c>
      <c r="D272" s="49">
        <v>21240000</v>
      </c>
      <c r="E272" s="66"/>
    </row>
    <row r="273" spans="1:5" ht="48" x14ac:dyDescent="0.2">
      <c r="A273" s="43" t="s">
        <v>600</v>
      </c>
      <c r="B273" s="41" t="s">
        <v>601</v>
      </c>
      <c r="C273" s="49">
        <v>74253500</v>
      </c>
      <c r="D273" s="49">
        <v>56295900</v>
      </c>
      <c r="E273" s="66"/>
    </row>
    <row r="274" spans="1:5" ht="24" x14ac:dyDescent="0.2">
      <c r="A274" s="42" t="s">
        <v>270</v>
      </c>
      <c r="B274" s="41" t="s">
        <v>98</v>
      </c>
      <c r="C274" s="49">
        <v>14611700</v>
      </c>
      <c r="D274" s="49">
        <v>12543200</v>
      </c>
      <c r="E274" s="66"/>
    </row>
    <row r="275" spans="1:5" ht="48" x14ac:dyDescent="0.2">
      <c r="A275" s="42" t="s">
        <v>622</v>
      </c>
      <c r="B275" s="41" t="s">
        <v>99</v>
      </c>
      <c r="C275" s="49">
        <v>8011500</v>
      </c>
      <c r="D275" s="49">
        <v>6944600</v>
      </c>
      <c r="E275" s="66"/>
    </row>
    <row r="276" spans="1:5" ht="48" x14ac:dyDescent="0.2">
      <c r="A276" s="42" t="s">
        <v>271</v>
      </c>
      <c r="B276" s="19" t="s">
        <v>272</v>
      </c>
      <c r="C276" s="49">
        <v>360051700</v>
      </c>
      <c r="D276" s="49">
        <v>301880800</v>
      </c>
      <c r="E276" s="66"/>
    </row>
    <row r="277" spans="1:5" ht="24" x14ac:dyDescent="0.2">
      <c r="A277" s="42" t="s">
        <v>602</v>
      </c>
      <c r="B277" s="19" t="s">
        <v>603</v>
      </c>
      <c r="C277" s="49">
        <v>4830000</v>
      </c>
      <c r="D277" s="49">
        <v>4130000</v>
      </c>
      <c r="E277" s="66"/>
    </row>
    <row r="278" spans="1:5" ht="24" x14ac:dyDescent="0.2">
      <c r="A278" s="42" t="s">
        <v>521</v>
      </c>
      <c r="B278" s="19" t="s">
        <v>357</v>
      </c>
      <c r="C278" s="49">
        <v>1003083000</v>
      </c>
      <c r="D278" s="50"/>
      <c r="E278" s="66"/>
    </row>
    <row r="279" spans="1:5" ht="24" x14ac:dyDescent="0.2">
      <c r="A279" s="42" t="s">
        <v>604</v>
      </c>
      <c r="B279" s="19" t="s">
        <v>605</v>
      </c>
      <c r="C279" s="49">
        <v>81352600</v>
      </c>
      <c r="D279" s="49">
        <v>7696700</v>
      </c>
      <c r="E279" s="66"/>
    </row>
    <row r="280" spans="1:5" ht="60" x14ac:dyDescent="0.2">
      <c r="A280" s="42" t="s">
        <v>524</v>
      </c>
      <c r="B280" s="19" t="s">
        <v>523</v>
      </c>
      <c r="C280" s="49">
        <v>9102200</v>
      </c>
      <c r="D280" s="49">
        <v>7802300</v>
      </c>
      <c r="E280" s="66"/>
    </row>
    <row r="281" spans="1:5" ht="36" x14ac:dyDescent="0.2">
      <c r="A281" s="44" t="s">
        <v>606</v>
      </c>
      <c r="B281" s="19" t="s">
        <v>525</v>
      </c>
      <c r="C281" s="49">
        <v>1085297500</v>
      </c>
      <c r="D281" s="49"/>
      <c r="E281" s="66"/>
    </row>
    <row r="282" spans="1:5" ht="60" x14ac:dyDescent="0.2">
      <c r="A282" s="45" t="s">
        <v>607</v>
      </c>
      <c r="B282" s="19" t="s">
        <v>100</v>
      </c>
      <c r="C282" s="49">
        <v>95565600</v>
      </c>
      <c r="D282" s="49">
        <v>85649700</v>
      </c>
      <c r="E282" s="66"/>
    </row>
    <row r="283" spans="1:5" ht="36" x14ac:dyDescent="0.2">
      <c r="A283" s="45" t="s">
        <v>273</v>
      </c>
      <c r="B283" s="19" t="s">
        <v>274</v>
      </c>
      <c r="C283" s="49">
        <v>213483200</v>
      </c>
      <c r="D283" s="49">
        <v>217752900</v>
      </c>
      <c r="E283" s="66"/>
    </row>
    <row r="284" spans="1:5" ht="36" x14ac:dyDescent="0.2">
      <c r="A284" s="45" t="s">
        <v>145</v>
      </c>
      <c r="B284" s="19" t="s">
        <v>101</v>
      </c>
      <c r="C284" s="49">
        <v>13439700</v>
      </c>
      <c r="D284" s="49">
        <v>11574000</v>
      </c>
      <c r="E284" s="66"/>
    </row>
    <row r="285" spans="1:5" ht="48" x14ac:dyDescent="0.2">
      <c r="A285" s="45" t="s">
        <v>608</v>
      </c>
      <c r="B285" s="19" t="s">
        <v>609</v>
      </c>
      <c r="C285" s="49">
        <v>10619800</v>
      </c>
      <c r="D285" s="49"/>
      <c r="E285" s="66"/>
    </row>
    <row r="286" spans="1:5" ht="60" x14ac:dyDescent="0.2">
      <c r="A286" s="45" t="s">
        <v>610</v>
      </c>
      <c r="B286" s="19" t="s">
        <v>611</v>
      </c>
      <c r="C286" s="49">
        <v>70488100</v>
      </c>
      <c r="D286" s="49"/>
      <c r="E286" s="66"/>
    </row>
    <row r="287" spans="1:5" ht="24" x14ac:dyDescent="0.2">
      <c r="A287" s="45" t="s">
        <v>146</v>
      </c>
      <c r="B287" s="19" t="s">
        <v>147</v>
      </c>
      <c r="C287" s="49">
        <v>13175400</v>
      </c>
      <c r="D287" s="49">
        <v>11381300</v>
      </c>
      <c r="E287" s="66"/>
    </row>
    <row r="288" spans="1:5" ht="36" x14ac:dyDescent="0.2">
      <c r="A288" s="45" t="s">
        <v>612</v>
      </c>
      <c r="B288" s="19" t="s">
        <v>613</v>
      </c>
      <c r="C288" s="49">
        <v>35667800</v>
      </c>
      <c r="D288" s="49">
        <v>38558100</v>
      </c>
      <c r="E288" s="66"/>
    </row>
    <row r="289" spans="1:5" ht="36" x14ac:dyDescent="0.2">
      <c r="A289" s="45" t="s">
        <v>614</v>
      </c>
      <c r="B289" s="19" t="s">
        <v>615</v>
      </c>
      <c r="C289" s="49">
        <v>279588400</v>
      </c>
      <c r="D289" s="49">
        <v>280004300</v>
      </c>
      <c r="E289" s="66"/>
    </row>
    <row r="290" spans="1:5" ht="36" x14ac:dyDescent="0.2">
      <c r="A290" s="44" t="s">
        <v>131</v>
      </c>
      <c r="B290" s="19" t="s">
        <v>132</v>
      </c>
      <c r="C290" s="49">
        <v>5218400</v>
      </c>
      <c r="D290" s="49">
        <v>4647300</v>
      </c>
      <c r="E290" s="66"/>
    </row>
    <row r="291" spans="1:5" ht="24" x14ac:dyDescent="0.2">
      <c r="A291" s="45" t="s">
        <v>275</v>
      </c>
      <c r="B291" s="19" t="s">
        <v>128</v>
      </c>
      <c r="C291" s="49">
        <v>2011200</v>
      </c>
      <c r="D291" s="49">
        <v>1764600</v>
      </c>
      <c r="E291" s="66"/>
    </row>
    <row r="292" spans="1:5" ht="24" x14ac:dyDescent="0.2">
      <c r="A292" s="45" t="s">
        <v>276</v>
      </c>
      <c r="B292" s="19" t="s">
        <v>102</v>
      </c>
      <c r="C292" s="49">
        <v>82042600</v>
      </c>
      <c r="D292" s="49">
        <v>65731300</v>
      </c>
      <c r="E292" s="66"/>
    </row>
    <row r="293" spans="1:5" ht="48" x14ac:dyDescent="0.2">
      <c r="A293" s="44" t="s">
        <v>277</v>
      </c>
      <c r="B293" s="41" t="s">
        <v>304</v>
      </c>
      <c r="C293" s="49">
        <v>55625400</v>
      </c>
      <c r="D293" s="49">
        <v>55625400</v>
      </c>
      <c r="E293" s="66"/>
    </row>
    <row r="294" spans="1:5" ht="24" x14ac:dyDescent="0.2">
      <c r="A294" s="44" t="s">
        <v>527</v>
      </c>
      <c r="B294" s="41" t="s">
        <v>526</v>
      </c>
      <c r="C294" s="49">
        <v>574265000</v>
      </c>
      <c r="D294" s="49">
        <v>65047600</v>
      </c>
      <c r="E294" s="66"/>
    </row>
    <row r="295" spans="1:5" ht="36" x14ac:dyDescent="0.2">
      <c r="A295" s="44" t="s">
        <v>616</v>
      </c>
      <c r="B295" s="41" t="s">
        <v>528</v>
      </c>
      <c r="C295" s="49">
        <v>90000000</v>
      </c>
      <c r="D295" s="49">
        <v>24000000</v>
      </c>
      <c r="E295" s="66"/>
    </row>
    <row r="296" spans="1:5" ht="36" x14ac:dyDescent="0.2">
      <c r="A296" s="44" t="s">
        <v>530</v>
      </c>
      <c r="B296" s="41" t="s">
        <v>529</v>
      </c>
      <c r="C296" s="49">
        <v>115553200</v>
      </c>
      <c r="D296" s="49">
        <v>102739500</v>
      </c>
      <c r="E296" s="66"/>
    </row>
    <row r="297" spans="1:5" ht="48" x14ac:dyDescent="0.2">
      <c r="A297" s="44" t="s">
        <v>617</v>
      </c>
      <c r="B297" s="41" t="s">
        <v>618</v>
      </c>
      <c r="C297" s="49">
        <v>6750000</v>
      </c>
      <c r="D297" s="49"/>
      <c r="E297" s="66"/>
    </row>
    <row r="298" spans="1:5" ht="12.75" x14ac:dyDescent="0.2">
      <c r="A298" s="47" t="s">
        <v>81</v>
      </c>
      <c r="B298" s="18" t="s">
        <v>103</v>
      </c>
      <c r="C298" s="48">
        <f>SUM(C299:C314)</f>
        <v>1515216400</v>
      </c>
      <c r="D298" s="48">
        <f>SUM(D299:D314)</f>
        <v>1450346289.6099999</v>
      </c>
      <c r="E298" s="66"/>
    </row>
    <row r="299" spans="1:5" ht="36" x14ac:dyDescent="0.2">
      <c r="A299" s="46" t="s">
        <v>400</v>
      </c>
      <c r="B299" s="19" t="s">
        <v>104</v>
      </c>
      <c r="C299" s="49">
        <v>26433900</v>
      </c>
      <c r="D299" s="49">
        <v>27592500</v>
      </c>
      <c r="E299" s="66"/>
    </row>
    <row r="300" spans="1:5" ht="36" x14ac:dyDescent="0.2">
      <c r="A300" s="45" t="s">
        <v>84</v>
      </c>
      <c r="B300" s="19" t="s">
        <v>105</v>
      </c>
      <c r="C300" s="49">
        <v>143100</v>
      </c>
      <c r="D300" s="49">
        <v>928000</v>
      </c>
      <c r="E300" s="66"/>
    </row>
    <row r="301" spans="1:5" ht="24" x14ac:dyDescent="0.2">
      <c r="A301" s="45" t="s">
        <v>148</v>
      </c>
      <c r="B301" s="19" t="s">
        <v>106</v>
      </c>
      <c r="C301" s="49">
        <v>11146000</v>
      </c>
      <c r="D301" s="49">
        <v>11146000</v>
      </c>
      <c r="E301" s="66"/>
    </row>
    <row r="302" spans="1:5" ht="24" x14ac:dyDescent="0.2">
      <c r="A302" s="45" t="s">
        <v>149</v>
      </c>
      <c r="B302" s="19" t="s">
        <v>107</v>
      </c>
      <c r="C302" s="49">
        <v>130946600</v>
      </c>
      <c r="D302" s="49">
        <v>130946600</v>
      </c>
      <c r="E302" s="66"/>
    </row>
    <row r="303" spans="1:5" ht="48" x14ac:dyDescent="0.2">
      <c r="A303" s="45" t="s">
        <v>278</v>
      </c>
      <c r="B303" s="19" t="s">
        <v>108</v>
      </c>
      <c r="C303" s="49">
        <v>4003800</v>
      </c>
      <c r="D303" s="49">
        <v>4596300</v>
      </c>
      <c r="E303" s="66"/>
    </row>
    <row r="304" spans="1:5" ht="48" x14ac:dyDescent="0.2">
      <c r="A304" s="45" t="s">
        <v>401</v>
      </c>
      <c r="B304" s="19" t="s">
        <v>109</v>
      </c>
      <c r="C304" s="49">
        <v>4597300</v>
      </c>
      <c r="D304" s="49">
        <v>4586000</v>
      </c>
      <c r="E304" s="66"/>
    </row>
    <row r="305" spans="1:5" ht="48" x14ac:dyDescent="0.2">
      <c r="A305" s="45" t="s">
        <v>150</v>
      </c>
      <c r="B305" s="19" t="s">
        <v>110</v>
      </c>
      <c r="C305" s="49">
        <v>80280200</v>
      </c>
      <c r="D305" s="49">
        <v>83492300</v>
      </c>
      <c r="E305" s="66"/>
    </row>
    <row r="306" spans="1:5" ht="60" x14ac:dyDescent="0.2">
      <c r="A306" s="45" t="s">
        <v>522</v>
      </c>
      <c r="B306" s="19" t="s">
        <v>111</v>
      </c>
      <c r="C306" s="49">
        <v>50900</v>
      </c>
      <c r="D306" s="49">
        <v>52500</v>
      </c>
      <c r="E306" s="66"/>
    </row>
    <row r="307" spans="1:5" ht="24" x14ac:dyDescent="0.2">
      <c r="A307" s="45" t="s">
        <v>51</v>
      </c>
      <c r="B307" s="19" t="s">
        <v>112</v>
      </c>
      <c r="C307" s="49">
        <v>535070700</v>
      </c>
      <c r="D307" s="49">
        <v>445027600</v>
      </c>
      <c r="E307" s="66"/>
    </row>
    <row r="308" spans="1:5" ht="54" customHeight="1" x14ac:dyDescent="0.2">
      <c r="A308" s="46" t="s">
        <v>619</v>
      </c>
      <c r="B308" s="19" t="s">
        <v>113</v>
      </c>
      <c r="C308" s="49">
        <v>324494200</v>
      </c>
      <c r="D308" s="49">
        <v>343640000</v>
      </c>
      <c r="E308" s="66"/>
    </row>
    <row r="309" spans="1:5" ht="24" x14ac:dyDescent="0.2">
      <c r="A309" s="46" t="s">
        <v>532</v>
      </c>
      <c r="B309" s="19" t="s">
        <v>531</v>
      </c>
      <c r="C309" s="49">
        <v>116722600</v>
      </c>
      <c r="D309" s="49">
        <v>116722600</v>
      </c>
      <c r="E309" s="66"/>
    </row>
    <row r="310" spans="1:5" ht="24" x14ac:dyDescent="0.2">
      <c r="A310" s="45" t="s">
        <v>151</v>
      </c>
      <c r="B310" s="19" t="s">
        <v>123</v>
      </c>
      <c r="C310" s="49">
        <v>3017300</v>
      </c>
      <c r="D310" s="49">
        <v>3017300</v>
      </c>
      <c r="E310" s="66"/>
    </row>
    <row r="311" spans="1:5" ht="24" x14ac:dyDescent="0.2">
      <c r="A311" s="45" t="s">
        <v>152</v>
      </c>
      <c r="B311" s="19" t="s">
        <v>124</v>
      </c>
      <c r="C311" s="49">
        <v>10900</v>
      </c>
      <c r="D311" s="49">
        <v>10900</v>
      </c>
      <c r="E311" s="66"/>
    </row>
    <row r="312" spans="1:5" ht="48" x14ac:dyDescent="0.2">
      <c r="A312" s="45" t="s">
        <v>153</v>
      </c>
      <c r="B312" s="19" t="s">
        <v>125</v>
      </c>
      <c r="C312" s="49">
        <v>4336500</v>
      </c>
      <c r="D312" s="49">
        <v>4336500</v>
      </c>
      <c r="E312" s="66"/>
    </row>
    <row r="313" spans="1:5" ht="72" x14ac:dyDescent="0.2">
      <c r="A313" s="45" t="s">
        <v>154</v>
      </c>
      <c r="B313" s="19" t="s">
        <v>155</v>
      </c>
      <c r="C313" s="49">
        <v>174232000</v>
      </c>
      <c r="D313" s="49">
        <v>174232000</v>
      </c>
      <c r="E313" s="66"/>
    </row>
    <row r="314" spans="1:5" ht="24" x14ac:dyDescent="0.2">
      <c r="A314" s="45" t="s">
        <v>279</v>
      </c>
      <c r="B314" s="19" t="s">
        <v>114</v>
      </c>
      <c r="C314" s="49">
        <v>99730400</v>
      </c>
      <c r="D314" s="49">
        <v>100019189.61</v>
      </c>
      <c r="E314" s="66"/>
    </row>
    <row r="315" spans="1:5" ht="12.75" x14ac:dyDescent="0.2">
      <c r="A315" s="47" t="s">
        <v>52</v>
      </c>
      <c r="B315" s="18" t="s">
        <v>115</v>
      </c>
      <c r="C315" s="48">
        <f>SUM(C316:C321)</f>
        <v>814679500</v>
      </c>
      <c r="D315" s="48">
        <f>SUM(D316:D321)</f>
        <v>814675300</v>
      </c>
      <c r="E315" s="66"/>
    </row>
    <row r="316" spans="1:5" ht="36" x14ac:dyDescent="0.2">
      <c r="A316" s="45" t="s">
        <v>156</v>
      </c>
      <c r="B316" s="19" t="s">
        <v>116</v>
      </c>
      <c r="C316" s="49">
        <v>24850000</v>
      </c>
      <c r="D316" s="49">
        <v>24850000</v>
      </c>
      <c r="E316" s="66"/>
    </row>
    <row r="317" spans="1:5" ht="36" x14ac:dyDescent="0.2">
      <c r="A317" s="46" t="s">
        <v>399</v>
      </c>
      <c r="B317" s="19" t="s">
        <v>117</v>
      </c>
      <c r="C317" s="49">
        <v>13850000</v>
      </c>
      <c r="D317" s="49">
        <v>13850000</v>
      </c>
      <c r="E317" s="66"/>
    </row>
    <row r="318" spans="1:5" ht="36" x14ac:dyDescent="0.2">
      <c r="A318" s="45" t="s">
        <v>157</v>
      </c>
      <c r="B318" s="19" t="s">
        <v>118</v>
      </c>
      <c r="C318" s="49">
        <v>47305200</v>
      </c>
      <c r="D318" s="49">
        <v>47305200</v>
      </c>
      <c r="E318" s="66"/>
    </row>
    <row r="319" spans="1:5" ht="84" x14ac:dyDescent="0.2">
      <c r="A319" s="45" t="s">
        <v>620</v>
      </c>
      <c r="B319" s="19" t="s">
        <v>280</v>
      </c>
      <c r="C319" s="49">
        <v>639280800</v>
      </c>
      <c r="D319" s="49">
        <v>639280800</v>
      </c>
      <c r="E319" s="66"/>
    </row>
    <row r="320" spans="1:5" ht="96" x14ac:dyDescent="0.2">
      <c r="A320" s="45" t="s">
        <v>621</v>
      </c>
      <c r="B320" s="19" t="s">
        <v>533</v>
      </c>
      <c r="C320" s="49">
        <v>89238000</v>
      </c>
      <c r="D320" s="49">
        <v>89238000</v>
      </c>
      <c r="E320" s="66"/>
    </row>
    <row r="321" spans="1:5" ht="48" x14ac:dyDescent="0.2">
      <c r="A321" s="45" t="s">
        <v>158</v>
      </c>
      <c r="B321" s="25" t="s">
        <v>126</v>
      </c>
      <c r="C321" s="52">
        <v>155500</v>
      </c>
      <c r="D321" s="52">
        <v>151300</v>
      </c>
      <c r="E321" s="66"/>
    </row>
    <row r="322" spans="1:5" ht="14.25" customHeight="1" x14ac:dyDescent="0.2">
      <c r="A322" s="47" t="s">
        <v>67</v>
      </c>
      <c r="B322" s="18"/>
      <c r="C322" s="48">
        <f>C7+C262</f>
        <v>128056555172</v>
      </c>
      <c r="D322" s="48">
        <f>D7+D262</f>
        <v>131695449711.61</v>
      </c>
      <c r="E322" s="66"/>
    </row>
    <row r="323" spans="1:5" ht="12.75" x14ac:dyDescent="0.2">
      <c r="A323" s="45"/>
      <c r="B323" s="19"/>
      <c r="C323" s="50"/>
      <c r="D323" s="50"/>
      <c r="E323" s="66"/>
    </row>
    <row r="324" spans="1:5" ht="12.75" x14ac:dyDescent="0.2">
      <c r="A324" s="17"/>
      <c r="B324" s="19"/>
      <c r="C324" s="48"/>
      <c r="D324" s="48"/>
    </row>
    <row r="325" spans="1:5" ht="12.75" x14ac:dyDescent="0.2">
      <c r="A325" s="21"/>
      <c r="B325" s="19"/>
      <c r="C325" s="49"/>
      <c r="D325" s="49"/>
    </row>
    <row r="326" spans="1:5" ht="12.75" x14ac:dyDescent="0.2">
      <c r="A326" s="17"/>
      <c r="B326" s="19"/>
      <c r="C326" s="48"/>
      <c r="D326" s="48"/>
    </row>
  </sheetData>
  <autoFilter ref="A6:IQ6"/>
  <customSheetViews>
    <customSheetView guid="{2DA92356-DBA9-439D-BFE7-F910EF23876A}" scale="90" showPageBreaks="1" showGridLines="0" showAutoFilter="1" hiddenColumns="1">
      <selection activeCell="B13" sqref="B13"/>
      <rowBreaks count="2" manualBreakCount="2">
        <brk id="39" max="16383" man="1"/>
        <brk id="370" max="16383" man="1"/>
      </rowBreaks>
      <pageMargins left="0.39370078740157483" right="0.39370078740157483" top="0.39370078740157483" bottom="0.39370078740157483" header="0.11811023622047245" footer="0.31496062992125984"/>
      <pageSetup paperSize="9" scale="61" firstPageNumber="76" fitToHeight="0" orientation="landscape" useFirstPageNumber="1" horizontalDpi="300" verticalDpi="300" r:id="rId1"/>
      <headerFooter differentFirst="1">
        <oddHeader>&amp;C&amp;12&amp;P</oddHeader>
        <firstHeader>&amp;C&amp;12&amp;P</firstHeader>
      </headerFooter>
      <autoFilter ref="A6:IR644"/>
    </customSheetView>
    <customSheetView guid="{FA37EC6F-71B2-4E7D-BFD6-1A8DCB301373}" scale="80" showPageBreaks="1" showGridLines="0" fitToPage="1" printArea="1" showAutoFilter="1" hiddenColumns="1">
      <pane xSplit="2" ySplit="8" topLeftCell="D507" activePane="bottomRight" state="frozen"/>
      <selection pane="bottomRight" activeCell="B511" sqref="B511"/>
      <rowBreaks count="2" manualBreakCount="2">
        <brk id="52" max="16383" man="1"/>
        <brk id="276" max="16383" man="1"/>
      </rowBreaks>
      <pageMargins left="0.39370078740157483" right="0.19685039370078741" top="0.39370078740157483" bottom="0.39370078740157483" header="0.11811023622047245" footer="0.31496062992125984"/>
      <pageSetup paperSize="9" scale="43" firstPageNumber="76" fitToHeight="12" orientation="portrait" useFirstPageNumber="1" horizontalDpi="300" verticalDpi="300" r:id="rId2"/>
      <headerFooter>
        <oddHeader>&amp;R&amp;12&amp;D</oddHeader>
        <oddFooter>&amp;L&amp;12&amp;Z&amp;F</oddFooter>
        <firstHeader>&amp;C&amp;12&amp;P</firstHeader>
      </headerFooter>
      <autoFilter ref="A504:IS512"/>
    </customSheetView>
    <customSheetView guid="{8AA0BAE9-D844-40D6-AD58-8F445759CC6D}" showGridLines="0" fitToPage="1" printArea="1" showAutoFilter="1" view="pageBreakPreview">
      <pane xSplit="2" ySplit="8" topLeftCell="C118" activePane="bottomRight" state="frozen"/>
      <selection pane="bottomRight" activeCell="A120" sqref="A120"/>
      <rowBreaks count="6" manualBreakCount="6">
        <brk id="58" max="16383" man="1"/>
        <brk id="81" max="16383" man="1"/>
        <brk id="101" max="16383" man="1"/>
        <brk id="138" max="8" man="1"/>
        <brk id="190" max="6" man="1"/>
        <brk id="204" max="6" man="1"/>
      </rowBreaks>
      <pageMargins left="0.59055118110236227" right="0.19685039370078741" top="0.39370078740157483" bottom="0.59055118110236227" header="0" footer="0"/>
      <pageSetup paperSize="9" scale="74" fitToHeight="14" orientation="landscape" horizontalDpi="300" verticalDpi="300" r:id="rId3"/>
      <headerFooter>
        <oddFooter>&amp;L&amp;Z&amp;F  &amp;T&amp;D</oddFooter>
      </headerFooter>
      <autoFilter ref="A6:B298"/>
    </customSheetView>
    <customSheetView guid="{73510616-A23E-4365-8BA3-A00BB0976B6C}" scale="90" showGridLines="0" showAutoFilter="1" topLeftCell="A60">
      <selection activeCell="B65" sqref="B65"/>
      <pageMargins left="0.21" right="0.39370078740157483" top="0.39370078740157483" bottom="0.39370078740157483" header="0.11811023622047245" footer="0"/>
      <pageSetup paperSize="9" scale="50" firstPageNumber="22" fitToHeight="6" orientation="landscape" useFirstPageNumber="1" r:id="rId4"/>
      <headerFooter>
        <oddHeader>&amp;C&amp;12&amp;P</oddHeader>
      </headerFooter>
      <autoFilter ref="A6:D298"/>
    </customSheetView>
    <customSheetView guid="{14BDC7E5-2D9F-4134-ADBB-FC21B817255A}" scale="86" showPageBreaks="1" showGridLines="0">
      <pane ySplit="4" topLeftCell="A56" activePane="bottomLeft" state="frozen"/>
      <selection pane="bottomLeft" activeCell="E60" sqref="E60"/>
      <pageMargins left="0.98425196850393704" right="0" top="0.39370078740157483" bottom="0.59055118110236227" header="0" footer="0"/>
      <pageSetup paperSize="9" scale="73" fitToWidth="0" fitToHeight="6" orientation="portrait" r:id="rId5"/>
      <headerFooter>
        <oddFooter>&amp;L&amp;Z&amp;F</oddFooter>
      </headerFooter>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6"/>
      <headerFooter>
        <oddFooter>&amp;L&amp;Z&amp;F</oddFooter>
      </headerFooter>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7"/>
      <headerFooter>
        <oddFooter>&amp;L&amp;Z&amp;F</oddFooter>
      </headerFooter>
      <autoFilter ref="B1:F1"/>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8"/>
      <headerFooter>
        <oddFooter>&amp;C&amp;P</oddFooter>
      </headerFooter>
      <autoFilter ref="B1:D1"/>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9"/>
      <headerFooter>
        <oddFooter>&amp;L&amp;Z&amp;F</oddFooter>
      </headerFooter>
    </customSheetView>
    <customSheetView guid="{333E508B-B3B9-4F02-B0F8-E93D539EAD54}" showGridLines="0" printArea="1" view="pageBreakPreview" topLeftCell="A5">
      <pane xSplit="2" ySplit="5" topLeftCell="C10" activePane="bottomRight" state="frozen"/>
      <selection pane="bottomRight" activeCell="D12" sqref="D12"/>
      <rowBreaks count="4" manualBreakCount="4">
        <brk id="54" max="5" man="1"/>
        <brk id="82" max="5" man="1"/>
        <brk id="111" max="5" man="1"/>
        <brk id="149" max="5" man="1"/>
      </rowBreaks>
      <pageMargins left="0.59055118110236227" right="0.19685039370078741" top="0.39370078740157483" bottom="0.59055118110236227" header="0" footer="0"/>
      <pageSetup paperSize="9" scale="66" fitToWidth="0" fitToHeight="6" orientation="landscape" r:id="rId10"/>
      <headerFooter>
        <oddFooter>&amp;L&amp;Z&amp;F  &amp;T&amp;D</oddFooter>
      </headerFooter>
    </customSheetView>
    <customSheetView guid="{48C53D35-BE1D-4009-89B1-1E0D36F3BF9E}" scale="70" showGridLines="0" fitToPage="1" printArea="1" showAutoFilter="1" view="pageBreakPreview" topLeftCell="A5">
      <pane xSplit="1" ySplit="2" topLeftCell="B174" activePane="bottomRight" state="frozen"/>
      <selection pane="bottomRight" activeCell="A176" sqref="A176"/>
      <rowBreaks count="6" manualBreakCount="6">
        <brk id="57" max="3" man="1"/>
        <brk id="84" max="3" man="1"/>
        <brk id="109" max="7" man="1"/>
        <brk id="137" max="7" man="1"/>
        <brk id="161" max="7" man="1"/>
        <brk id="175" max="6" man="1"/>
      </rowBreaks>
      <pageMargins left="0.59055118110236227" right="0.19685039370078741" top="0.39370078740157483" bottom="0.59055118110236227" header="0" footer="0"/>
      <pageSetup paperSize="9" scale="50" fitToHeight="4" orientation="portrait" horizontalDpi="300" verticalDpi="300" r:id="rId11"/>
      <autoFilter ref="A6:B189"/>
    </customSheetView>
    <customSheetView guid="{49219DB8-EB06-4505-8B6A-F413C56D00AD}" scale="79" showPageBreaks="1" showGridLines="0" topLeftCell="A12">
      <pane xSplit="2" topLeftCell="C1" activePane="topRight" state="frozen"/>
      <selection pane="topRight" activeCell="D21" sqref="D21"/>
      <pageMargins left="0.98425196850393704" right="0" top="0.39370078740157483" bottom="0.59055118110236227" header="0" footer="0"/>
      <pageSetup paperSize="9" fitToWidth="0" fitToHeight="6" orientation="portrait" r:id="rId12"/>
      <headerFooter>
        <oddFooter>&amp;L&amp;Z&amp;F</oddFooter>
      </headerFooter>
    </customSheetView>
    <customSheetView guid="{F30FF4CD-3B8A-458A-91E6-23853EEF618F}" scale="65" showPageBreaks="1" showGridLines="0" fitToPage="1" printArea="1" showAutoFilter="1" hiddenColumns="1" view="pageBreakPreview" topLeftCell="A5">
      <pane xSplit="2" ySplit="5" topLeftCell="C34" activePane="bottomRight" state="frozen"/>
      <selection pane="bottomRight" activeCell="J416" sqref="J416"/>
      <rowBreaks count="2" manualBreakCount="2">
        <brk id="36" max="16383" man="1"/>
        <brk id="229" max="16383" man="1"/>
      </rowBreaks>
      <pageMargins left="0.39370078740157483" right="0.39370078740157483" top="0.39370078740157483" bottom="0.39370078740157483" header="0.11811023622047245" footer="0.31496062992125984"/>
      <pageSetup paperSize="9" scale="61" firstPageNumber="76" fitToHeight="16" orientation="portrait" useFirstPageNumber="1" horizontalDpi="300" verticalDpi="300" r:id="rId13"/>
      <headerFooter differentFirst="1">
        <oddHeader>&amp;C&amp;12&amp;P</oddHeader>
        <firstHeader>&amp;C&amp;12&amp;P</firstHeader>
      </headerFooter>
      <autoFilter ref="A6:IW556"/>
    </customSheetView>
    <customSheetView guid="{99A9A850-6CBA-4CCA-994A-042C6C49CBCF}" scale="90" showPageBreaks="1" showGridLines="0" fitToPage="1" printArea="1" showAutoFilter="1" hiddenColumns="1">
      <pane xSplit="2" ySplit="6" topLeftCell="D571" activePane="bottomRight" state="frozen"/>
      <selection pane="bottomRight" activeCell="E576" sqref="E576:F576"/>
      <rowBreaks count="2" manualBreakCount="2">
        <brk id="52" max="16383" man="1"/>
        <brk id="276" max="16383" man="1"/>
      </rowBreaks>
      <pageMargins left="0.39370078740157483" right="0.19685039370078741" top="0.39370078740157483" bottom="0.39370078740157483" header="0.11811023622047245" footer="0.31496062992125984"/>
      <pageSetup paperSize="9" scale="43" firstPageNumber="76" fitToHeight="12" orientation="portrait" useFirstPageNumber="1" horizontalDpi="300" verticalDpi="300" r:id="rId14"/>
      <headerFooter>
        <oddHeader>&amp;R&amp;12&amp;D</oddHeader>
        <oddFooter>&amp;L&amp;12&amp;Z&amp;F</oddFooter>
        <firstHeader>&amp;C&amp;12&amp;P</firstHeader>
      </headerFooter>
      <autoFilter ref="A6:IS616"/>
    </customSheetView>
  </customSheetViews>
  <mergeCells count="5">
    <mergeCell ref="C1:D1"/>
    <mergeCell ref="C5:D5"/>
    <mergeCell ref="A2:D2"/>
    <mergeCell ref="B5:B6"/>
    <mergeCell ref="A5:A6"/>
  </mergeCells>
  <pageMargins left="0.39370078740157483" right="0.39370078740157483" top="0.59055118110236227" bottom="0.39370078740157483" header="0.31496062992125984" footer="0.31496062992125984"/>
  <pageSetup paperSize="9" scale="65" firstPageNumber="76" fitToHeight="0" orientation="portrait" useFirstPageNumber="1" horizontalDpi="300" verticalDpi="300" r:id="rId15"/>
  <headerFooter differentFirst="1"/>
  <rowBreaks count="2" manualBreakCount="2">
    <brk id="179" max="3" man="1"/>
    <brk id="32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Мурахтанова Ю.В.</cp:lastModifiedBy>
  <cp:lastPrinted>2023-10-30T06:39:42Z</cp:lastPrinted>
  <dcterms:created xsi:type="dcterms:W3CDTF">2006-09-16T00:00:00Z</dcterms:created>
  <dcterms:modified xsi:type="dcterms:W3CDTF">2023-10-30T11:06:39Z</dcterms:modified>
</cp:coreProperties>
</file>